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8505"/>
  </bookViews>
  <sheets>
    <sheet name="24" sheetId="2" r:id="rId1"/>
  </sheets>
  <calcPr calcId="124519"/>
</workbook>
</file>

<file path=xl/calcChain.xml><?xml version="1.0" encoding="utf-8"?>
<calcChain xmlns="http://schemas.openxmlformats.org/spreadsheetml/2006/main">
  <c r="T99" i="2"/>
  <c r="I55"/>
  <c r="G55"/>
  <c r="R100"/>
  <c r="T100" s="1"/>
  <c r="C18"/>
  <c r="F68" l="1"/>
  <c r="F69"/>
  <c r="F67"/>
  <c r="K16" l="1"/>
  <c r="P98"/>
  <c r="P93" s="1"/>
  <c r="K15" l="1"/>
  <c r="R55" l="1"/>
  <c r="S103" l="1"/>
  <c r="S104"/>
  <c r="S102"/>
  <c r="M98"/>
  <c r="M55"/>
  <c r="M50"/>
  <c r="M45"/>
  <c r="H90"/>
  <c r="N89"/>
  <c r="I89"/>
  <c r="G89"/>
  <c r="H87"/>
  <c r="F87" s="1"/>
  <c r="H86"/>
  <c r="R85"/>
  <c r="Q85"/>
  <c r="J85"/>
  <c r="I85"/>
  <c r="G85"/>
  <c r="H83"/>
  <c r="F83" s="1"/>
  <c r="H82"/>
  <c r="R81"/>
  <c r="Q81"/>
  <c r="P81"/>
  <c r="I81"/>
  <c r="G81"/>
  <c r="H78"/>
  <c r="F78" s="1"/>
  <c r="H77"/>
  <c r="R76"/>
  <c r="Q76"/>
  <c r="Q70" s="1"/>
  <c r="P76"/>
  <c r="O76"/>
  <c r="J76"/>
  <c r="I76"/>
  <c r="G76"/>
  <c r="H73"/>
  <c r="F73" s="1"/>
  <c r="H72"/>
  <c r="P71"/>
  <c r="P70" s="1"/>
  <c r="O71"/>
  <c r="N71"/>
  <c r="N70" s="1"/>
  <c r="I71"/>
  <c r="I70" s="1"/>
  <c r="G71"/>
  <c r="J70"/>
  <c r="H66"/>
  <c r="H65"/>
  <c r="F65" s="1"/>
  <c r="H64"/>
  <c r="F64" s="1"/>
  <c r="H63"/>
  <c r="F63" s="1"/>
  <c r="H62"/>
  <c r="F62" s="1"/>
  <c r="H61"/>
  <c r="F61" s="1"/>
  <c r="H60"/>
  <c r="F60" s="1"/>
  <c r="H59"/>
  <c r="F59" s="1"/>
  <c r="H58"/>
  <c r="F58" s="1"/>
  <c r="H57"/>
  <c r="F57" s="1"/>
  <c r="H56"/>
  <c r="R54"/>
  <c r="Q55"/>
  <c r="P55"/>
  <c r="O55"/>
  <c r="N55"/>
  <c r="L55"/>
  <c r="L54" s="1"/>
  <c r="I54"/>
  <c r="Q54"/>
  <c r="M54"/>
  <c r="K54"/>
  <c r="J54"/>
  <c r="H53"/>
  <c r="F53" s="1"/>
  <c r="H52"/>
  <c r="F52" s="1"/>
  <c r="H51"/>
  <c r="F51" s="1"/>
  <c r="R50"/>
  <c r="Q50"/>
  <c r="P50"/>
  <c r="O50"/>
  <c r="N50"/>
  <c r="L50"/>
  <c r="K50"/>
  <c r="J50"/>
  <c r="I50"/>
  <c r="G50"/>
  <c r="H49"/>
  <c r="F49" s="1"/>
  <c r="H48"/>
  <c r="F48" s="1"/>
  <c r="H47"/>
  <c r="F47" s="1"/>
  <c r="H46"/>
  <c r="F46" s="1"/>
  <c r="R45"/>
  <c r="Q45"/>
  <c r="Q98" s="1"/>
  <c r="P45"/>
  <c r="P44" s="1"/>
  <c r="O45"/>
  <c r="N45"/>
  <c r="L45"/>
  <c r="K45"/>
  <c r="J45"/>
  <c r="I45"/>
  <c r="I44" s="1"/>
  <c r="G45"/>
  <c r="L44"/>
  <c r="H41"/>
  <c r="F41" s="1"/>
  <c r="H40"/>
  <c r="F40" s="1"/>
  <c r="H39"/>
  <c r="F39" s="1"/>
  <c r="H38"/>
  <c r="F38" s="1"/>
  <c r="R37"/>
  <c r="Q37"/>
  <c r="P37"/>
  <c r="O37"/>
  <c r="N37"/>
  <c r="M37"/>
  <c r="L37"/>
  <c r="K37"/>
  <c r="I37"/>
  <c r="H37"/>
  <c r="G37"/>
  <c r="H36"/>
  <c r="F36" s="1"/>
  <c r="H35"/>
  <c r="F35"/>
  <c r="H34"/>
  <c r="F34"/>
  <c r="H33"/>
  <c r="F33"/>
  <c r="H32"/>
  <c r="F32" s="1"/>
  <c r="H31"/>
  <c r="F31" s="1"/>
  <c r="H30"/>
  <c r="F30" s="1"/>
  <c r="H29"/>
  <c r="F29" s="1"/>
  <c r="H28"/>
  <c r="F28" s="1"/>
  <c r="H27"/>
  <c r="F27" s="1"/>
  <c r="H26"/>
  <c r="F26" s="1"/>
  <c r="R25"/>
  <c r="Q25"/>
  <c r="P25"/>
  <c r="O25"/>
  <c r="O24" s="1"/>
  <c r="N25"/>
  <c r="M25"/>
  <c r="M24" s="1"/>
  <c r="L25"/>
  <c r="K25"/>
  <c r="K24" s="1"/>
  <c r="J25"/>
  <c r="I25"/>
  <c r="H25"/>
  <c r="G25"/>
  <c r="G24" s="1"/>
  <c r="R24"/>
  <c r="Q24"/>
  <c r="P24"/>
  <c r="N24"/>
  <c r="L24"/>
  <c r="L98" s="1"/>
  <c r="J24"/>
  <c r="J18"/>
  <c r="H18"/>
  <c r="F18"/>
  <c r="B18"/>
  <c r="K17"/>
  <c r="K14"/>
  <c r="O44" l="1"/>
  <c r="O98"/>
  <c r="M111" s="1"/>
  <c r="O70"/>
  <c r="O54" s="1"/>
  <c r="N44"/>
  <c r="N98"/>
  <c r="N93" s="1"/>
  <c r="R98"/>
  <c r="R44"/>
  <c r="F56"/>
  <c r="H55"/>
  <c r="M44"/>
  <c r="I24"/>
  <c r="I93" s="1"/>
  <c r="H45"/>
  <c r="F72"/>
  <c r="F71" s="1"/>
  <c r="H71"/>
  <c r="F82"/>
  <c r="F81" s="1"/>
  <c r="H81"/>
  <c r="F90"/>
  <c r="F89" s="1"/>
  <c r="H89"/>
  <c r="F66"/>
  <c r="F77"/>
  <c r="F76" s="1"/>
  <c r="H76"/>
  <c r="F86"/>
  <c r="F85" s="1"/>
  <c r="H85"/>
  <c r="G70"/>
  <c r="G54" s="1"/>
  <c r="F25"/>
  <c r="K18"/>
  <c r="F37"/>
  <c r="H50"/>
  <c r="F50" s="1"/>
  <c r="P54"/>
  <c r="F45"/>
  <c r="N54"/>
  <c r="H24"/>
  <c r="K44"/>
  <c r="F55" l="1"/>
  <c r="F44" s="1"/>
  <c r="G93"/>
  <c r="G44"/>
  <c r="H70"/>
  <c r="H54" s="1"/>
  <c r="F70"/>
  <c r="F54" s="1"/>
  <c r="K98"/>
  <c r="F24"/>
  <c r="F93" l="1"/>
  <c r="H93"/>
  <c r="H44"/>
</calcChain>
</file>

<file path=xl/sharedStrings.xml><?xml version="1.0" encoding="utf-8"?>
<sst xmlns="http://schemas.openxmlformats.org/spreadsheetml/2006/main" count="233" uniqueCount="201">
  <si>
    <t>УЧЕБНЫЙ ПЛАН</t>
  </si>
  <si>
    <t>по программе базовой подготовки</t>
  </si>
  <si>
    <t>Форма обучения - очная</t>
  </si>
  <si>
    <t xml:space="preserve">на базе основного общего образования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</si>
  <si>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</si>
  <si>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</si>
  <si>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</si>
  <si>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</si>
  <si>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</si>
  <si>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ГИА</t>
  </si>
  <si>
    <t>Каникулы</t>
  </si>
  <si>
    <t>Всего</t>
  </si>
  <si>
    <t>по профилю специальности</t>
  </si>
  <si>
    <t>преддипломная (для СПО)</t>
  </si>
  <si>
    <t>Индекс</t>
  </si>
  <si>
    <t>Формы промежуточной аттестации</t>
  </si>
  <si>
    <t>максимальная</t>
  </si>
  <si>
    <t>Обязательная</t>
  </si>
  <si>
    <t>1 курс</t>
  </si>
  <si>
    <t xml:space="preserve">2 курс </t>
  </si>
  <si>
    <t xml:space="preserve">3 курс </t>
  </si>
  <si>
    <t>4 курс</t>
  </si>
  <si>
    <t>О.00</t>
  </si>
  <si>
    <t>Общеобразовательный цикл</t>
  </si>
  <si>
    <t>Общеобразовательные базовые дисциплины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</si>
  <si>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</si>
  <si>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</si>
  <si>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</si>
  <si>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</si>
  <si>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</si>
  <si>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</si>
  <si>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</si>
  <si>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</si>
  <si>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Общеобразовательные профильные дисциплины</t>
  </si>
  <si>
    <t>Математика</t>
  </si>
  <si>
    <t>Физика</t>
  </si>
  <si>
    <t>ОГСЭ.ОО</t>
  </si>
  <si>
    <t>Общий гуманитарный и социально- экономический цикл</t>
  </si>
  <si>
    <t>0ГСЭ.01</t>
  </si>
  <si>
    <t>Основы философии</t>
  </si>
  <si>
    <t>0ГСЭ.02</t>
  </si>
  <si>
    <t>0ГСЭ.03</t>
  </si>
  <si>
    <t>0ГСЭ.04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</si>
  <si>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</si>
  <si>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</si>
  <si>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</si>
  <si>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</si>
  <si>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Информатика </t>
  </si>
  <si>
    <t>ЕН.03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</si>
  <si>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</si>
  <si>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</si>
  <si>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</si>
  <si>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</si>
  <si>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</si>
  <si>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Информационные технологии в профессиональной деятельности</t>
  </si>
  <si>
    <t>ОП.02</t>
  </si>
  <si>
    <t>Правовое обеспечение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</si>
  <si>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</si>
  <si>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</si>
  <si>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</si>
  <si>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</si>
  <si>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ОП.05</t>
  </si>
  <si>
    <t>Охрана труда</t>
  </si>
  <si>
    <t>ОП.06</t>
  </si>
  <si>
    <t>Инженерная графика</t>
  </si>
  <si>
    <t>ОП.07</t>
  </si>
  <si>
    <t>Техническая механика</t>
  </si>
  <si>
    <t>ОП.08</t>
  </si>
  <si>
    <t>Материаловедение</t>
  </si>
  <si>
    <t>ОП.09</t>
  </si>
  <si>
    <t>Электротехника и электроника</t>
  </si>
  <si>
    <t>ОП.10</t>
  </si>
  <si>
    <t>Метрология, стандартизация  и сертификация</t>
  </si>
  <si>
    <t>ОП.11</t>
  </si>
  <si>
    <t>Безопасность жизнедеятельности</t>
  </si>
  <si>
    <t>ПМ.00</t>
  </si>
  <si>
    <t>Профессиональные модули</t>
  </si>
  <si>
    <t>ПМ.01</t>
  </si>
  <si>
    <t>Подготовка и осуществление технологических процессов изготовления сварных конструкций</t>
  </si>
  <si>
    <t>МДК.01.01</t>
  </si>
  <si>
    <t>Технология сварочных работ</t>
  </si>
  <si>
    <t>МДК.01.02</t>
  </si>
  <si>
    <t>ПП.01</t>
  </si>
  <si>
    <t>ПМ.02</t>
  </si>
  <si>
    <t>Разработка технологических процессов и проектирование изделий</t>
  </si>
  <si>
    <t>МДК.02.01</t>
  </si>
  <si>
    <t>Основы расчёта и проектирования сварных конструкций</t>
  </si>
  <si>
    <t>МДК.02.02</t>
  </si>
  <si>
    <t>ПП.02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</si>
  <si>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</si>
  <si>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</si>
  <si>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</si>
  <si>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</si>
  <si>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ПП.03</t>
  </si>
  <si>
    <t>ПМ.04</t>
  </si>
  <si>
    <t>Организация и планирование сварочного производства</t>
  </si>
  <si>
    <t>МДК.04.01</t>
  </si>
  <si>
    <t>Основы организации и планирования производственных работ на сварочном участке</t>
  </si>
  <si>
    <t>ПМ.05</t>
  </si>
  <si>
    <t>Выполнение работ по одной или нескольким профессиям рабочих, должностям служащих. Выполнение работ по профессии 19756 Электрогазосварщик</t>
  </si>
  <si>
    <t>МДК.05.01</t>
  </si>
  <si>
    <t>Технология выполнения работ по профессии 19756 Электрогазосварщик</t>
  </si>
  <si>
    <t>УП.05</t>
  </si>
  <si>
    <t>ПДП</t>
  </si>
  <si>
    <t>Государственная итоговая аттестация</t>
  </si>
  <si>
    <t xml:space="preserve">производственная практика </t>
  </si>
  <si>
    <t>преддипломная практика</t>
  </si>
  <si>
    <t>экзаменов</t>
  </si>
  <si>
    <t>дифферен.зачетов</t>
  </si>
  <si>
    <t>зачетов</t>
  </si>
  <si>
    <t>УП.01</t>
  </si>
  <si>
    <t>Квалификация - техник</t>
  </si>
  <si>
    <t>Нормативный срок обучения -3 года 10 месяцев</t>
  </si>
  <si>
    <t>Основы проектирования технологических процессов</t>
  </si>
  <si>
    <t>ПП.04</t>
  </si>
  <si>
    <t>1. Сводные данные по бюджету времени (в неделях)</t>
  </si>
  <si>
    <t>УП.02</t>
  </si>
  <si>
    <t>УП.03</t>
  </si>
  <si>
    <t>УП.04</t>
  </si>
  <si>
    <t>ПП,05</t>
  </si>
  <si>
    <t>Основное оборудование для производства сварных конструкций</t>
  </si>
  <si>
    <t>в т.ч.</t>
  </si>
  <si>
    <t>Наименование циклов, дисциплин, профессиональных модулей, МДК, практик</t>
  </si>
  <si>
    <t>самостоятельная учебная  работа</t>
  </si>
  <si>
    <t>лаб.и практ.занятий</t>
  </si>
  <si>
    <t>курсовых работ (проектов)</t>
  </si>
  <si>
    <t>Распределение обязательной учебной нагрузки по курсам и семестрам (час. в семестр)</t>
  </si>
  <si>
    <t>дисциплины и МДК</t>
  </si>
  <si>
    <t>учебной практики</t>
  </si>
  <si>
    <t>4 нед.</t>
  </si>
  <si>
    <t>6 нед.</t>
  </si>
  <si>
    <t>ОУД</t>
  </si>
  <si>
    <t>ОУД.01</t>
  </si>
  <si>
    <t>ОУД.02</t>
  </si>
  <si>
    <t>ОУД.03</t>
  </si>
  <si>
    <t>ОУД.04</t>
  </si>
  <si>
    <t>ОУД.05</t>
  </si>
  <si>
    <t>Обществознание(вкл. экономику и право)</t>
  </si>
  <si>
    <t>ОУД.06</t>
  </si>
  <si>
    <t>ОУД.07</t>
  </si>
  <si>
    <t>ОУД.08</t>
  </si>
  <si>
    <t>ОУД.09</t>
  </si>
  <si>
    <t>ОУД.10</t>
  </si>
  <si>
    <t>География</t>
  </si>
  <si>
    <t>ОУД.11</t>
  </si>
  <si>
    <t>Экология</t>
  </si>
  <si>
    <t>ОДп.00</t>
  </si>
  <si>
    <t>ОДП.01</t>
  </si>
  <si>
    <t>ОДП.02</t>
  </si>
  <si>
    <t>ОДП.03</t>
  </si>
  <si>
    <t>УД.00</t>
  </si>
  <si>
    <t>Учебные дисциплины дополнительные</t>
  </si>
  <si>
    <t>УД.01</t>
  </si>
  <si>
    <t>Основы исследовательской деятельности</t>
  </si>
  <si>
    <t>Утверждено</t>
  </si>
  <si>
    <t>Приказ директора ГБПОУ ЮЭТ</t>
  </si>
  <si>
    <t>_______________ В. М. Тучин</t>
  </si>
  <si>
    <t xml:space="preserve">государственного  бюджетного профессионального образовательного учреждения </t>
  </si>
  <si>
    <t xml:space="preserve">                                        "Южноуральский энергетический техникум" (ГБПОУ ЮЭТ)</t>
  </si>
  <si>
    <t>по специальности среднего профессионального образования 22.02.06 Сварочное производство</t>
  </si>
  <si>
    <t xml:space="preserve">                   </t>
  </si>
  <si>
    <t xml:space="preserve">Профиль получаемого профессионального образования - </t>
  </si>
  <si>
    <t>Э (К)</t>
  </si>
  <si>
    <t>Подготовка выпускной квалификационной равботы</t>
  </si>
  <si>
    <t>Защита выпускной квалификационной работы</t>
  </si>
  <si>
    <t>2 нед.</t>
  </si>
  <si>
    <t>ГИА.01</t>
  </si>
  <si>
    <t>ГИА.02</t>
  </si>
  <si>
    <t>ГИА.00</t>
  </si>
  <si>
    <t xml:space="preserve">Производственная практика (преддипломная) </t>
  </si>
  <si>
    <t xml:space="preserve">Консультации 4 часа в учебном году на каждого обучающегося
Государственная (итоговая) аттестация
1. Программа базовой подготовки 
1.1. Выпускная квалификационная работа в форме:  дипломного проекта 
Выполнение дипломного проекта   4 недели
Защита дипломного проекта 2 недели
                                                                                </t>
  </si>
  <si>
    <t>2. План учебного процесса (основная профессиональная образоывательная программа подготовки специалистов среднего звена)</t>
  </si>
  <si>
    <t>Астрономия</t>
  </si>
  <si>
    <t>ОП 12</t>
  </si>
  <si>
    <t>ОП 13</t>
  </si>
  <si>
    <t>Основы финансовой грамотности</t>
  </si>
  <si>
    <t>ОП 14</t>
  </si>
  <si>
    <t xml:space="preserve">Основы предпринимательства и трудоустройства </t>
  </si>
  <si>
    <t>7 сем.                   15/1 нед.</t>
  </si>
  <si>
    <t>8 сем.            7нед./6</t>
  </si>
  <si>
    <t xml:space="preserve">Всего часов обучения по учебным циклам ППССЗ
</t>
  </si>
  <si>
    <t>Трудоемкость (час.)</t>
  </si>
  <si>
    <t>всего учебных занятий</t>
  </si>
  <si>
    <t>диф.зачет</t>
  </si>
  <si>
    <t>экзамен</t>
  </si>
  <si>
    <t>2*</t>
  </si>
  <si>
    <t>зачет</t>
  </si>
  <si>
    <t>2***</t>
  </si>
  <si>
    <t>4,6,8</t>
  </si>
  <si>
    <t>8*</t>
  </si>
  <si>
    <t>Э (М)</t>
  </si>
  <si>
    <t>17/5/1</t>
  </si>
  <si>
    <t>4*</t>
  </si>
  <si>
    <t>1</t>
  </si>
  <si>
    <t>8**</t>
  </si>
  <si>
    <t xml:space="preserve"> 22.02.06-24-19</t>
  </si>
  <si>
    <t xml:space="preserve"> технологический (технический)</t>
  </si>
  <si>
    <t>№_____  от   15.06.2020г.</t>
  </si>
  <si>
    <t>12\10\1ВПС</t>
  </si>
  <si>
    <t>Технология обработки материалов</t>
  </si>
  <si>
    <t>1**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</si>
</sst>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6"/>
      <name val="Times New Roman"/>
      <family val="1"/>
      <charset val="204"/>
    </font>
    <font>
      <sz val="6.5"/>
      <name val="Arial"/>
      <family val="2"/>
      <charset val="204"/>
    </font>
    <font>
      <b/>
      <sz val="6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u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2" fillId="0" borderId="1" xfId="0" applyFont="1" applyBorder="1"/>
    <xf numFmtId="0" fontId="2" fillId="0" borderId="0" xfId="0" applyFont="1" applyBorder="1"/>
    <xf numFmtId="0" fontId="8" fillId="0" borderId="16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vertical="center" wrapText="1"/>
    </xf>
    <xf numFmtId="14" fontId="8" fillId="5" borderId="7" xfId="1" applyNumberFormat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5" fillId="5" borderId="48" xfId="1" applyFont="1" applyFill="1" applyBorder="1" applyAlignment="1">
      <alignment horizontal="left" vertical="center" wrapText="1"/>
    </xf>
    <xf numFmtId="0" fontId="5" fillId="5" borderId="45" xfId="1" applyFont="1" applyFill="1" applyBorder="1" applyAlignment="1">
      <alignment vertical="center" wrapText="1"/>
    </xf>
    <xf numFmtId="0" fontId="5" fillId="4" borderId="45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center" vertical="center" wrapText="1"/>
    </xf>
    <xf numFmtId="0" fontId="5" fillId="5" borderId="45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5" borderId="61" xfId="1" applyFont="1" applyFill="1" applyBorder="1" applyAlignment="1">
      <alignment horizontal="center" vertical="center" wrapText="1"/>
    </xf>
    <xf numFmtId="0" fontId="5" fillId="5" borderId="3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5" borderId="52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4" borderId="59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5" borderId="57" xfId="1" applyFont="1" applyFill="1" applyBorder="1" applyAlignment="1">
      <alignment horizontal="left" vertical="center" wrapText="1"/>
    </xf>
    <xf numFmtId="0" fontId="5" fillId="5" borderId="44" xfId="1" applyFont="1" applyFill="1" applyBorder="1" applyAlignment="1">
      <alignment vertical="center" wrapText="1"/>
    </xf>
    <xf numFmtId="0" fontId="5" fillId="4" borderId="44" xfId="1" applyFont="1" applyFill="1" applyBorder="1" applyAlignment="1">
      <alignment horizontal="center" vertical="center" wrapText="1"/>
    </xf>
    <xf numFmtId="0" fontId="5" fillId="5" borderId="63" xfId="1" applyFont="1" applyFill="1" applyBorder="1" applyAlignment="1">
      <alignment horizontal="center" vertical="center" wrapText="1"/>
    </xf>
    <xf numFmtId="0" fontId="5" fillId="4" borderId="64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5" borderId="65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5" borderId="16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1" applyFont="1" applyFill="1"/>
    <xf numFmtId="0" fontId="4" fillId="0" borderId="0" xfId="1" applyFont="1" applyFill="1" applyAlignment="1"/>
    <xf numFmtId="0" fontId="6" fillId="0" borderId="0" xfId="1" applyFont="1" applyFill="1" applyBorder="1"/>
    <xf numFmtId="0" fontId="9" fillId="0" borderId="0" xfId="0" applyFont="1"/>
    <xf numFmtId="0" fontId="3" fillId="0" borderId="0" xfId="0" applyFont="1" applyFill="1"/>
    <xf numFmtId="0" fontId="11" fillId="0" borderId="0" xfId="0" applyFont="1" applyAlignment="1">
      <alignment horizontal="right" vertical="center"/>
    </xf>
    <xf numFmtId="0" fontId="10" fillId="0" borderId="0" xfId="0" applyFont="1"/>
    <xf numFmtId="0" fontId="12" fillId="0" borderId="0" xfId="1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12" fillId="0" borderId="0" xfId="1" applyNumberFormat="1" applyFont="1" applyFill="1" applyAlignment="1">
      <alignment vertical="top"/>
    </xf>
    <xf numFmtId="0" fontId="12" fillId="0" borderId="0" xfId="1" applyFont="1" applyFill="1" applyAlignment="1">
      <alignment horizontal="center" vertical="top"/>
    </xf>
    <xf numFmtId="0" fontId="14" fillId="0" borderId="0" xfId="1" applyFont="1" applyFill="1" applyAlignment="1">
      <alignment vertical="top"/>
    </xf>
    <xf numFmtId="0" fontId="15" fillId="0" borderId="0" xfId="1" applyFont="1" applyFill="1"/>
    <xf numFmtId="0" fontId="16" fillId="0" borderId="0" xfId="1" applyFont="1" applyFill="1" applyAlignment="1">
      <alignment vertical="top"/>
    </xf>
    <xf numFmtId="0" fontId="15" fillId="0" borderId="0" xfId="1" applyFont="1" applyFill="1" applyBorder="1"/>
    <xf numFmtId="0" fontId="12" fillId="0" borderId="1" xfId="1" applyFont="1" applyFill="1" applyBorder="1" applyAlignment="1">
      <alignment horizontal="center" vertical="center" wrapText="1"/>
    </xf>
    <xf numFmtId="0" fontId="12" fillId="0" borderId="52" xfId="1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 vertical="center" textRotation="90" wrapText="1"/>
    </xf>
    <xf numFmtId="0" fontId="14" fillId="0" borderId="18" xfId="1" applyFont="1" applyBorder="1" applyAlignment="1">
      <alignment horizontal="center" vertical="center" textRotation="90" wrapText="1"/>
    </xf>
    <xf numFmtId="0" fontId="14" fillId="5" borderId="25" xfId="1" applyFont="1" applyFill="1" applyBorder="1" applyAlignment="1">
      <alignment vertical="center" wrapText="1"/>
    </xf>
    <xf numFmtId="0" fontId="14" fillId="5" borderId="13" xfId="1" applyFont="1" applyFill="1" applyBorder="1" applyAlignment="1">
      <alignment vertical="center" wrapText="1"/>
    </xf>
    <xf numFmtId="0" fontId="12" fillId="5" borderId="33" xfId="1" applyFont="1" applyFill="1" applyBorder="1" applyAlignment="1">
      <alignment vertical="center" wrapText="1"/>
    </xf>
    <xf numFmtId="0" fontId="19" fillId="0" borderId="27" xfId="1" applyFont="1" applyBorder="1" applyAlignment="1">
      <alignment vertical="center"/>
    </xf>
    <xf numFmtId="0" fontId="12" fillId="5" borderId="58" xfId="1" applyFont="1" applyFill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0" fontId="12" fillId="5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/>
    </xf>
    <xf numFmtId="0" fontId="12" fillId="5" borderId="52" xfId="1" applyFont="1" applyFill="1" applyBorder="1" applyAlignment="1">
      <alignment vertical="center" wrapText="1"/>
    </xf>
    <xf numFmtId="0" fontId="12" fillId="5" borderId="18" xfId="1" applyFont="1" applyFill="1" applyBorder="1" applyAlignment="1">
      <alignment vertical="center" wrapText="1"/>
    </xf>
    <xf numFmtId="0" fontId="12" fillId="5" borderId="70" xfId="1" applyFont="1" applyFill="1" applyBorder="1" applyAlignment="1">
      <alignment vertical="center" wrapText="1"/>
    </xf>
    <xf numFmtId="0" fontId="12" fillId="5" borderId="45" xfId="1" applyFont="1" applyFill="1" applyBorder="1" applyAlignment="1">
      <alignment vertical="center" wrapText="1"/>
    </xf>
    <xf numFmtId="0" fontId="12" fillId="5" borderId="32" xfId="1" applyFont="1" applyFill="1" applyBorder="1" applyAlignment="1">
      <alignment vertical="center" wrapText="1"/>
    </xf>
    <xf numFmtId="0" fontId="12" fillId="5" borderId="59" xfId="1" applyFont="1" applyFill="1" applyBorder="1" applyAlignment="1">
      <alignment vertical="center" wrapText="1"/>
    </xf>
    <xf numFmtId="0" fontId="12" fillId="5" borderId="44" xfId="1" applyFont="1" applyFill="1" applyBorder="1" applyAlignment="1">
      <alignment vertical="center" wrapText="1"/>
    </xf>
    <xf numFmtId="0" fontId="14" fillId="5" borderId="68" xfId="1" applyFont="1" applyFill="1" applyBorder="1" applyAlignment="1">
      <alignment vertical="center" wrapText="1"/>
    </xf>
    <xf numFmtId="0" fontId="14" fillId="5" borderId="69" xfId="1" applyFont="1" applyFill="1" applyBorder="1" applyAlignment="1">
      <alignment vertical="center" wrapText="1"/>
    </xf>
    <xf numFmtId="0" fontId="12" fillId="5" borderId="67" xfId="1" applyFont="1" applyFill="1" applyBorder="1" applyAlignment="1">
      <alignment vertical="center" wrapText="1"/>
    </xf>
    <xf numFmtId="0" fontId="12" fillId="5" borderId="17" xfId="1" applyFont="1" applyFill="1" applyBorder="1" applyAlignment="1">
      <alignment vertical="center" wrapText="1"/>
    </xf>
    <xf numFmtId="0" fontId="14" fillId="5" borderId="7" xfId="1" applyFont="1" applyFill="1" applyBorder="1" applyAlignment="1">
      <alignment vertical="center" wrapText="1"/>
    </xf>
    <xf numFmtId="0" fontId="12" fillId="5" borderId="48" xfId="1" applyFont="1" applyFill="1" applyBorder="1" applyAlignment="1">
      <alignment vertical="center" wrapText="1"/>
    </xf>
    <xf numFmtId="0" fontId="12" fillId="5" borderId="57" xfId="1" applyFont="1" applyFill="1" applyBorder="1" applyAlignment="1">
      <alignment vertical="center" wrapText="1"/>
    </xf>
    <xf numFmtId="0" fontId="14" fillId="5" borderId="3" xfId="1" applyFont="1" applyFill="1" applyBorder="1" applyAlignment="1">
      <alignment vertical="center" wrapText="1"/>
    </xf>
    <xf numFmtId="0" fontId="12" fillId="5" borderId="37" xfId="1" applyFont="1" applyFill="1" applyBorder="1" applyAlignment="1">
      <alignment vertical="center" wrapText="1"/>
    </xf>
    <xf numFmtId="0" fontId="12" fillId="5" borderId="27" xfId="1" applyFont="1" applyFill="1" applyBorder="1" applyAlignment="1">
      <alignment vertical="center" wrapText="1"/>
    </xf>
    <xf numFmtId="0" fontId="12" fillId="5" borderId="36" xfId="1" applyFont="1" applyFill="1" applyBorder="1" applyAlignment="1">
      <alignment vertical="center" wrapText="1"/>
    </xf>
    <xf numFmtId="0" fontId="12" fillId="5" borderId="21" xfId="1" applyFont="1" applyFill="1" applyBorder="1" applyAlignment="1">
      <alignment vertical="center" wrapText="1"/>
    </xf>
    <xf numFmtId="0" fontId="12" fillId="3" borderId="18" xfId="1" applyFont="1" applyFill="1" applyBorder="1" applyAlignment="1">
      <alignment vertical="center" wrapText="1"/>
    </xf>
    <xf numFmtId="0" fontId="14" fillId="2" borderId="13" xfId="1" applyFont="1" applyFill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0" fontId="14" fillId="2" borderId="5" xfId="1" applyFont="1" applyFill="1" applyBorder="1" applyAlignment="1">
      <alignment vertical="center" wrapText="1"/>
    </xf>
    <xf numFmtId="0" fontId="14" fillId="2" borderId="6" xfId="1" applyFont="1" applyFill="1" applyBorder="1" applyAlignment="1">
      <alignment vertical="center" wrapText="1"/>
    </xf>
    <xf numFmtId="0" fontId="12" fillId="3" borderId="37" xfId="1" applyFont="1" applyFill="1" applyBorder="1" applyAlignment="1">
      <alignment vertical="center" wrapText="1"/>
    </xf>
    <xf numFmtId="0" fontId="12" fillId="0" borderId="27" xfId="1" applyFont="1" applyFill="1" applyBorder="1" applyAlignment="1">
      <alignment vertical="center" wrapText="1"/>
    </xf>
    <xf numFmtId="0" fontId="12" fillId="3" borderId="52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2" fillId="0" borderId="52" xfId="1" applyFont="1" applyFill="1" applyBorder="1" applyAlignment="1">
      <alignment vertical="center" wrapText="1"/>
    </xf>
    <xf numFmtId="0" fontId="14" fillId="2" borderId="10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vertical="center" wrapText="1"/>
    </xf>
    <xf numFmtId="0" fontId="12" fillId="2" borderId="32" xfId="1" applyFont="1" applyFill="1" applyBorder="1" applyAlignment="1">
      <alignment vertical="center" wrapText="1"/>
    </xf>
    <xf numFmtId="0" fontId="12" fillId="2" borderId="36" xfId="1" applyFont="1" applyFill="1" applyBorder="1" applyAlignment="1">
      <alignment vertical="center" wrapText="1"/>
    </xf>
    <xf numFmtId="0" fontId="12" fillId="2" borderId="18" xfId="1" applyFont="1" applyFill="1" applyBorder="1" applyAlignment="1">
      <alignment vertical="center" wrapText="1"/>
    </xf>
    <xf numFmtId="0" fontId="12" fillId="2" borderId="37" xfId="1" applyFont="1" applyFill="1" applyBorder="1" applyAlignment="1">
      <alignment vertical="center" wrapText="1"/>
    </xf>
    <xf numFmtId="0" fontId="12" fillId="2" borderId="27" xfId="1" applyFont="1" applyFill="1" applyBorder="1" applyAlignment="1">
      <alignment vertical="center" wrapText="1"/>
    </xf>
    <xf numFmtId="0" fontId="12" fillId="2" borderId="52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7" xfId="1" applyFont="1" applyFill="1" applyBorder="1" applyAlignment="1">
      <alignment vertical="center" wrapText="1"/>
    </xf>
    <xf numFmtId="0" fontId="12" fillId="2" borderId="34" xfId="1" applyFont="1" applyFill="1" applyBorder="1" applyAlignment="1">
      <alignment vertical="center" wrapText="1"/>
    </xf>
    <xf numFmtId="0" fontId="14" fillId="2" borderId="25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justify" vertical="center" wrapText="1"/>
    </xf>
    <xf numFmtId="0" fontId="14" fillId="3" borderId="48" xfId="1" applyFont="1" applyFill="1" applyBorder="1" applyAlignment="1">
      <alignment horizontal="center" vertical="center" wrapText="1"/>
    </xf>
    <xf numFmtId="0" fontId="14" fillId="3" borderId="45" xfId="1" applyFont="1" applyFill="1" applyBorder="1" applyAlignment="1">
      <alignment horizontal="justify" vertical="center" wrapText="1"/>
    </xf>
    <xf numFmtId="0" fontId="12" fillId="3" borderId="52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12" fillId="3" borderId="57" xfId="1" applyFont="1" applyFill="1" applyBorder="1" applyAlignment="1">
      <alignment horizontal="center" vertical="center" wrapText="1"/>
    </xf>
    <xf numFmtId="0" fontId="12" fillId="3" borderId="44" xfId="1" applyFont="1" applyFill="1" applyBorder="1" applyAlignment="1">
      <alignment horizontal="justify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/>
    </xf>
    <xf numFmtId="0" fontId="21" fillId="5" borderId="16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43" xfId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3" fillId="5" borderId="27" xfId="1" applyFont="1" applyFill="1" applyBorder="1" applyAlignment="1">
      <alignment horizontal="center" vertical="center" wrapText="1"/>
    </xf>
    <xf numFmtId="0" fontId="23" fillId="5" borderId="0" xfId="1" applyFont="1" applyFill="1" applyBorder="1" applyAlignment="1">
      <alignment horizontal="center" vertical="center" wrapText="1"/>
    </xf>
    <xf numFmtId="0" fontId="23" fillId="0" borderId="27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23" fillId="0" borderId="29" xfId="1" applyFont="1" applyFill="1" applyBorder="1" applyAlignment="1">
      <alignment horizontal="center" vertical="center" wrapText="1"/>
    </xf>
    <xf numFmtId="0" fontId="23" fillId="0" borderId="27" xfId="1" applyFont="1" applyFill="1" applyBorder="1" applyAlignment="1">
      <alignment horizontal="center" vertical="center"/>
    </xf>
    <xf numFmtId="0" fontId="23" fillId="0" borderId="40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5" borderId="21" xfId="1" applyFont="1" applyFill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3" fillId="0" borderId="42" xfId="1" applyFont="1" applyFill="1" applyBorder="1" applyAlignment="1">
      <alignment horizontal="center" vertical="center"/>
    </xf>
    <xf numFmtId="0" fontId="23" fillId="5" borderId="9" xfId="1" applyFont="1" applyFill="1" applyBorder="1" applyAlignment="1">
      <alignment horizontal="center" vertical="center" wrapText="1"/>
    </xf>
    <xf numFmtId="0" fontId="23" fillId="5" borderId="1" xfId="1" quotePrefix="1" applyFont="1" applyFill="1" applyBorder="1" applyAlignment="1">
      <alignment horizontal="center" vertical="center" wrapText="1"/>
    </xf>
    <xf numFmtId="0" fontId="23" fillId="5" borderId="22" xfId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/>
    </xf>
    <xf numFmtId="0" fontId="23" fillId="5" borderId="12" xfId="1" applyFont="1" applyFill="1" applyBorder="1" applyAlignment="1">
      <alignment horizontal="center" vertical="center" wrapText="1"/>
    </xf>
    <xf numFmtId="0" fontId="23" fillId="5" borderId="19" xfId="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/>
    </xf>
    <xf numFmtId="0" fontId="23" fillId="5" borderId="18" xfId="1" applyFont="1" applyFill="1" applyBorder="1" applyAlignment="1">
      <alignment horizontal="center" vertical="center" wrapText="1"/>
    </xf>
    <xf numFmtId="0" fontId="21" fillId="5" borderId="13" xfId="1" applyFont="1" applyFill="1" applyBorder="1" applyAlignment="1">
      <alignment horizontal="center" vertical="center" wrapText="1"/>
    </xf>
    <xf numFmtId="0" fontId="21" fillId="5" borderId="28" xfId="1" applyFont="1" applyFill="1" applyBorder="1" applyAlignment="1">
      <alignment horizontal="center" vertical="center" wrapText="1"/>
    </xf>
    <xf numFmtId="0" fontId="23" fillId="5" borderId="45" xfId="1" applyFont="1" applyFill="1" applyBorder="1" applyAlignment="1">
      <alignment horizontal="center" vertical="center" wrapText="1"/>
    </xf>
    <xf numFmtId="0" fontId="23" fillId="5" borderId="61" xfId="1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center" vertical="center" wrapText="1"/>
    </xf>
    <xf numFmtId="0" fontId="23" fillId="5" borderId="56" xfId="1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center" vertical="center"/>
    </xf>
    <xf numFmtId="0" fontId="23" fillId="0" borderId="62" xfId="1" applyFont="1" applyFill="1" applyBorder="1" applyAlignment="1">
      <alignment horizontal="center" vertical="center"/>
    </xf>
    <xf numFmtId="0" fontId="23" fillId="5" borderId="14" xfId="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/>
    </xf>
    <xf numFmtId="0" fontId="23" fillId="5" borderId="44" xfId="1" applyFont="1" applyFill="1" applyBorder="1" applyAlignment="1">
      <alignment horizontal="center" vertical="center" wrapText="1"/>
    </xf>
    <xf numFmtId="0" fontId="23" fillId="0" borderId="44" xfId="1" applyFont="1" applyFill="1" applyBorder="1" applyAlignment="1">
      <alignment horizontal="center" vertical="center" wrapText="1"/>
    </xf>
    <xf numFmtId="0" fontId="23" fillId="0" borderId="44" xfId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/>
    </xf>
    <xf numFmtId="0" fontId="21" fillId="0" borderId="47" xfId="1" applyFont="1" applyFill="1" applyBorder="1" applyAlignment="1">
      <alignment horizontal="center" vertical="center"/>
    </xf>
    <xf numFmtId="0" fontId="23" fillId="5" borderId="17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/>
    </xf>
    <xf numFmtId="0" fontId="23" fillId="0" borderId="60" xfId="1" applyFont="1" applyFill="1" applyBorder="1" applyAlignment="1">
      <alignment horizontal="center" vertical="center"/>
    </xf>
    <xf numFmtId="0" fontId="21" fillId="5" borderId="7" xfId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5" borderId="17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9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3" fillId="0" borderId="59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42" xfId="1" applyFont="1" applyFill="1" applyBorder="1" applyAlignment="1">
      <alignment horizontal="center" vertical="center" wrapText="1"/>
    </xf>
    <xf numFmtId="0" fontId="23" fillId="0" borderId="64" xfId="1" applyFont="1" applyFill="1" applyBorder="1" applyAlignment="1">
      <alignment horizontal="center" vertical="center" wrapText="1"/>
    </xf>
    <xf numFmtId="0" fontId="23" fillId="5" borderId="65" xfId="1" applyFont="1" applyFill="1" applyBorder="1" applyAlignment="1">
      <alignment horizontal="center" vertical="center" wrapText="1"/>
    </xf>
    <xf numFmtId="0" fontId="23" fillId="0" borderId="63" xfId="1" applyFont="1" applyFill="1" applyBorder="1" applyAlignment="1">
      <alignment horizontal="center" vertical="center" wrapText="1"/>
    </xf>
    <xf numFmtId="0" fontId="23" fillId="0" borderId="65" xfId="1" applyFont="1" applyFill="1" applyBorder="1" applyAlignment="1">
      <alignment horizontal="center" vertical="center" wrapText="1"/>
    </xf>
    <xf numFmtId="0" fontId="23" fillId="0" borderId="5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1" xfId="1" applyFont="1" applyFill="1" applyBorder="1" applyAlignment="1">
      <alignment horizontal="center" vertical="center" wrapText="1"/>
    </xf>
    <xf numFmtId="0" fontId="23" fillId="0" borderId="41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 wrapText="1"/>
    </xf>
    <xf numFmtId="0" fontId="23" fillId="2" borderId="18" xfId="1" applyFont="1" applyFill="1" applyBorder="1" applyAlignment="1">
      <alignment horizontal="center" vertical="center" wrapText="1"/>
    </xf>
    <xf numFmtId="0" fontId="21" fillId="2" borderId="28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16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center" wrapText="1"/>
    </xf>
    <xf numFmtId="0" fontId="23" fillId="0" borderId="43" xfId="1" applyFont="1" applyFill="1" applyBorder="1" applyAlignment="1">
      <alignment horizontal="center" vertical="center" wrapText="1"/>
    </xf>
    <xf numFmtId="0" fontId="21" fillId="2" borderId="66" xfId="1" applyFont="1" applyFill="1" applyBorder="1" applyAlignment="1">
      <alignment horizontal="center" vertical="center" wrapText="1"/>
    </xf>
    <xf numFmtId="0" fontId="21" fillId="2" borderId="15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0" borderId="66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3" fillId="2" borderId="27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2" borderId="27" xfId="1" applyFont="1" applyFill="1" applyBorder="1" applyAlignment="1">
      <alignment horizontal="center" vertical="center" wrapText="1"/>
    </xf>
    <xf numFmtId="0" fontId="23" fillId="2" borderId="29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21" fillId="2" borderId="17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3" fillId="0" borderId="4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0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3" borderId="38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21" fillId="3" borderId="45" xfId="1" applyFont="1" applyFill="1" applyBorder="1" applyAlignment="1">
      <alignment horizontal="center" wrapText="1"/>
    </xf>
    <xf numFmtId="0" fontId="21" fillId="3" borderId="45" xfId="1" applyFont="1" applyFill="1" applyBorder="1" applyAlignment="1">
      <alignment horizontal="center" vertical="center" wrapText="1"/>
    </xf>
    <xf numFmtId="0" fontId="23" fillId="3" borderId="45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wrapText="1"/>
    </xf>
    <xf numFmtId="0" fontId="21" fillId="3" borderId="1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1" fillId="3" borderId="44" xfId="1" applyFont="1" applyFill="1" applyBorder="1" applyAlignment="1">
      <alignment horizontal="center" wrapText="1"/>
    </xf>
    <xf numFmtId="0" fontId="21" fillId="3" borderId="44" xfId="1" applyFont="1" applyFill="1" applyBorder="1" applyAlignment="1">
      <alignment horizontal="center" vertical="center" wrapText="1"/>
    </xf>
    <xf numFmtId="0" fontId="23" fillId="3" borderId="44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top"/>
    </xf>
    <xf numFmtId="0" fontId="22" fillId="0" borderId="42" xfId="1" applyFont="1" applyFill="1" applyBorder="1" applyAlignment="1">
      <alignment horizontal="center" vertical="top"/>
    </xf>
    <xf numFmtId="0" fontId="12" fillId="3" borderId="34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horizontal="center" vertical="center"/>
    </xf>
    <xf numFmtId="0" fontId="2" fillId="0" borderId="0" xfId="0" applyFont="1"/>
    <xf numFmtId="0" fontId="14" fillId="3" borderId="45" xfId="1" applyFont="1" applyFill="1" applyBorder="1" applyAlignment="1">
      <alignment horizontal="justify" vertical="center" wrapText="1"/>
    </xf>
    <xf numFmtId="0" fontId="23" fillId="0" borderId="45" xfId="1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/>
    </xf>
    <xf numFmtId="0" fontId="23" fillId="0" borderId="49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23" fillId="0" borderId="49" xfId="1" applyFont="1" applyFill="1" applyBorder="1" applyAlignment="1">
      <alignment horizontal="center" vertical="center" wrapText="1"/>
    </xf>
    <xf numFmtId="0" fontId="23" fillId="0" borderId="20" xfId="1" applyFont="1" applyFill="1" applyBorder="1" applyAlignment="1">
      <alignment horizontal="center" vertical="center" wrapText="1"/>
    </xf>
    <xf numFmtId="0" fontId="23" fillId="0" borderId="53" xfId="1" applyFont="1" applyFill="1" applyBorder="1" applyAlignment="1">
      <alignment horizontal="center" vertical="center"/>
    </xf>
    <xf numFmtId="0" fontId="26" fillId="0" borderId="0" xfId="0" applyFont="1" applyFill="1"/>
    <xf numFmtId="0" fontId="21" fillId="2" borderId="8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top"/>
    </xf>
    <xf numFmtId="0" fontId="22" fillId="2" borderId="18" xfId="1" applyFont="1" applyFill="1" applyBorder="1" applyAlignment="1">
      <alignment horizontal="center" vertical="top"/>
    </xf>
    <xf numFmtId="0" fontId="22" fillId="2" borderId="41" xfId="1" applyFont="1" applyFill="1" applyBorder="1" applyAlignment="1">
      <alignment horizontal="center" vertical="top"/>
    </xf>
    <xf numFmtId="0" fontId="14" fillId="2" borderId="26" xfId="1" applyFont="1" applyFill="1" applyBorder="1" applyAlignment="1">
      <alignment horizontal="center" vertical="top"/>
    </xf>
    <xf numFmtId="0" fontId="20" fillId="2" borderId="16" xfId="1" applyFont="1" applyFill="1" applyBorder="1" applyAlignment="1">
      <alignment horizontal="center" vertical="top"/>
    </xf>
    <xf numFmtId="0" fontId="20" fillId="2" borderId="43" xfId="1" applyFont="1" applyFill="1" applyBorder="1" applyAlignment="1">
      <alignment horizontal="center" vertical="top"/>
    </xf>
    <xf numFmtId="0" fontId="14" fillId="0" borderId="69" xfId="1" applyFont="1" applyBorder="1" applyAlignment="1">
      <alignment vertical="center" textRotation="90" wrapText="1"/>
    </xf>
    <xf numFmtId="0" fontId="14" fillId="0" borderId="66" xfId="1" applyFont="1" applyBorder="1" applyAlignment="1">
      <alignment vertical="center" textRotation="90" wrapText="1"/>
    </xf>
    <xf numFmtId="0" fontId="12" fillId="3" borderId="32" xfId="1" applyFont="1" applyFill="1" applyBorder="1" applyAlignment="1">
      <alignment vertical="center" wrapText="1"/>
    </xf>
    <xf numFmtId="0" fontId="14" fillId="0" borderId="59" xfId="1" applyFont="1" applyBorder="1" applyAlignment="1">
      <alignment horizontal="center" vertical="center" wrapText="1"/>
    </xf>
    <xf numFmtId="0" fontId="28" fillId="0" borderId="27" xfId="1" applyFont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28" fillId="0" borderId="1" xfId="1" applyFont="1" applyFill="1" applyBorder="1" applyAlignment="1">
      <alignment vertical="center"/>
    </xf>
    <xf numFmtId="0" fontId="23" fillId="5" borderId="1" xfId="1" applyFont="1" applyFill="1" applyBorder="1" applyAlignment="1">
      <alignment vertical="center" wrapText="1"/>
    </xf>
    <xf numFmtId="0" fontId="23" fillId="5" borderId="18" xfId="1" applyFont="1" applyFill="1" applyBorder="1" applyAlignment="1">
      <alignment vertical="center" wrapText="1"/>
    </xf>
    <xf numFmtId="0" fontId="27" fillId="5" borderId="68" xfId="1" applyFont="1" applyFill="1" applyBorder="1" applyAlignment="1">
      <alignment horizontal="center" vertical="center" wrapText="1"/>
    </xf>
    <xf numFmtId="0" fontId="27" fillId="5" borderId="16" xfId="1" applyFont="1" applyFill="1" applyBorder="1" applyAlignment="1">
      <alignment horizontal="center" vertical="center" wrapText="1"/>
    </xf>
    <xf numFmtId="0" fontId="12" fillId="3" borderId="33" xfId="1" applyFont="1" applyFill="1" applyBorder="1" applyAlignment="1">
      <alignment vertical="center" wrapText="1"/>
    </xf>
    <xf numFmtId="0" fontId="14" fillId="3" borderId="25" xfId="1" applyFont="1" applyFill="1" applyBorder="1" applyAlignment="1">
      <alignment vertical="center" wrapText="1"/>
    </xf>
    <xf numFmtId="0" fontId="14" fillId="2" borderId="16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23" fillId="2" borderId="1" xfId="1" applyFont="1" applyFill="1" applyBorder="1" applyAlignment="1">
      <alignment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45" xfId="1" applyFont="1" applyFill="1" applyBorder="1" applyAlignment="1">
      <alignment horizontal="center" vertical="center"/>
    </xf>
    <xf numFmtId="0" fontId="23" fillId="2" borderId="18" xfId="1" applyFont="1" applyFill="1" applyBorder="1" applyAlignment="1">
      <alignment horizontal="center" vertical="center"/>
    </xf>
    <xf numFmtId="0" fontId="23" fillId="2" borderId="44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3" fillId="2" borderId="17" xfId="1" applyFont="1" applyFill="1" applyBorder="1" applyAlignment="1">
      <alignment horizontal="center" vertical="center"/>
    </xf>
    <xf numFmtId="0" fontId="23" fillId="2" borderId="30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64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3" fillId="5" borderId="45" xfId="1" applyFont="1" applyFill="1" applyBorder="1" applyAlignment="1">
      <alignment vertical="center" wrapText="1"/>
    </xf>
    <xf numFmtId="0" fontId="23" fillId="5" borderId="59" xfId="1" applyFont="1" applyFill="1" applyBorder="1" applyAlignment="1">
      <alignment vertical="center" wrapText="1"/>
    </xf>
    <xf numFmtId="0" fontId="21" fillId="5" borderId="1" xfId="1" applyFont="1" applyFill="1" applyBorder="1" applyAlignment="1">
      <alignment vertical="center" wrapText="1"/>
    </xf>
    <xf numFmtId="0" fontId="21" fillId="5" borderId="15" xfId="1" applyFont="1" applyFill="1" applyBorder="1" applyAlignment="1">
      <alignment vertical="center" wrapText="1"/>
    </xf>
    <xf numFmtId="0" fontId="23" fillId="5" borderId="17" xfId="1" applyFont="1" applyFill="1" applyBorder="1" applyAlignment="1">
      <alignment vertical="center" wrapText="1"/>
    </xf>
    <xf numFmtId="0" fontId="21" fillId="5" borderId="16" xfId="1" applyFont="1" applyFill="1" applyBorder="1" applyAlignment="1">
      <alignment vertical="center" wrapText="1"/>
    </xf>
    <xf numFmtId="0" fontId="21" fillId="5" borderId="7" xfId="1" applyFont="1" applyFill="1" applyBorder="1" applyAlignment="1">
      <alignment vertical="center" wrapText="1"/>
    </xf>
    <xf numFmtId="0" fontId="21" fillId="5" borderId="3" xfId="1" applyFont="1" applyFill="1" applyBorder="1" applyAlignment="1">
      <alignment vertical="center" wrapText="1"/>
    </xf>
    <xf numFmtId="0" fontId="23" fillId="5" borderId="21" xfId="1" applyFont="1" applyFill="1" applyBorder="1" applyAlignment="1">
      <alignment vertical="center" wrapText="1"/>
    </xf>
    <xf numFmtId="0" fontId="23" fillId="3" borderId="18" xfId="1" applyFont="1" applyFill="1" applyBorder="1" applyAlignment="1">
      <alignment vertical="center" wrapText="1"/>
    </xf>
    <xf numFmtId="0" fontId="21" fillId="2" borderId="3" xfId="1" applyFont="1" applyFill="1" applyBorder="1" applyAlignment="1">
      <alignment vertical="center" wrapText="1"/>
    </xf>
    <xf numFmtId="0" fontId="21" fillId="2" borderId="6" xfId="1" applyFont="1" applyFill="1" applyBorder="1" applyAlignment="1">
      <alignment vertical="center" wrapText="1"/>
    </xf>
    <xf numFmtId="0" fontId="23" fillId="0" borderId="27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vertical="center"/>
    </xf>
    <xf numFmtId="0" fontId="21" fillId="2" borderId="16" xfId="1" applyFont="1" applyFill="1" applyBorder="1" applyAlignment="1">
      <alignment vertical="center" wrapText="1"/>
    </xf>
    <xf numFmtId="0" fontId="21" fillId="2" borderId="4" xfId="1" applyFont="1" applyFill="1" applyBorder="1" applyAlignment="1">
      <alignment vertical="center" wrapText="1"/>
    </xf>
    <xf numFmtId="0" fontId="23" fillId="2" borderId="27" xfId="1" applyFont="1" applyFill="1" applyBorder="1" applyAlignment="1">
      <alignment vertical="center" wrapText="1"/>
    </xf>
    <xf numFmtId="0" fontId="23" fillId="2" borderId="22" xfId="1" applyFont="1" applyFill="1" applyBorder="1" applyAlignment="1">
      <alignment vertical="center" wrapText="1"/>
    </xf>
    <xf numFmtId="0" fontId="23" fillId="2" borderId="1" xfId="1" applyFont="1" applyFill="1" applyBorder="1" applyAlignment="1">
      <alignment horizontal="right" wrapText="1"/>
    </xf>
    <xf numFmtId="0" fontId="23" fillId="2" borderId="18" xfId="1" applyFont="1" applyFill="1" applyBorder="1" applyAlignment="1">
      <alignment vertical="center" wrapText="1"/>
    </xf>
    <xf numFmtId="0" fontId="23" fillId="2" borderId="18" xfId="1" applyFont="1" applyFill="1" applyBorder="1" applyAlignment="1">
      <alignment horizontal="right" wrapText="1"/>
    </xf>
    <xf numFmtId="0" fontId="21" fillId="2" borderId="43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right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12" fillId="2" borderId="58" xfId="1" applyFont="1" applyFill="1" applyBorder="1" applyAlignment="1">
      <alignment vertical="center" wrapText="1"/>
    </xf>
    <xf numFmtId="0" fontId="23" fillId="2" borderId="19" xfId="1" applyFont="1" applyFill="1" applyBorder="1" applyAlignment="1">
      <alignment vertical="center" wrapText="1"/>
    </xf>
    <xf numFmtId="0" fontId="14" fillId="2" borderId="45" xfId="1" applyFont="1" applyFill="1" applyBorder="1" applyAlignment="1">
      <alignment vertical="center" wrapText="1"/>
    </xf>
    <xf numFmtId="0" fontId="23" fillId="2" borderId="34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right" vertical="center" wrapText="1"/>
    </xf>
    <xf numFmtId="0" fontId="23" fillId="2" borderId="18" xfId="1" applyFont="1" applyFill="1" applyBorder="1" applyAlignment="1">
      <alignment horizontal="right" vertical="center" wrapText="1"/>
    </xf>
    <xf numFmtId="0" fontId="21" fillId="5" borderId="25" xfId="1" applyFont="1" applyFill="1" applyBorder="1" applyAlignment="1">
      <alignment vertical="center" wrapText="1"/>
    </xf>
    <xf numFmtId="49" fontId="21" fillId="5" borderId="26" xfId="1" applyNumberFormat="1" applyFont="1" applyFill="1" applyBorder="1" applyAlignment="1">
      <alignment horizontal="center" wrapText="1"/>
    </xf>
    <xf numFmtId="0" fontId="21" fillId="5" borderId="13" xfId="1" applyFont="1" applyFill="1" applyBorder="1" applyAlignment="1">
      <alignment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vertical="center" wrapText="1"/>
    </xf>
    <xf numFmtId="0" fontId="21" fillId="0" borderId="18" xfId="1" applyFont="1" applyFill="1" applyBorder="1" applyAlignment="1">
      <alignment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14" fillId="2" borderId="31" xfId="1" applyFont="1" applyFill="1" applyBorder="1" applyAlignment="1">
      <alignment vertical="center" wrapText="1"/>
    </xf>
    <xf numFmtId="0" fontId="21" fillId="2" borderId="31" xfId="1" applyFont="1" applyFill="1" applyBorder="1" applyAlignment="1">
      <alignment vertical="center" wrapText="1"/>
    </xf>
    <xf numFmtId="0" fontId="21" fillId="2" borderId="15" xfId="1" applyFont="1" applyFill="1" applyBorder="1" applyAlignment="1">
      <alignment vertical="center" wrapText="1"/>
    </xf>
    <xf numFmtId="0" fontId="21" fillId="0" borderId="47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49" fontId="21" fillId="5" borderId="7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2" borderId="5" xfId="1" applyNumberFormat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/>
    <xf numFmtId="0" fontId="12" fillId="4" borderId="0" xfId="1" applyFont="1" applyFill="1" applyAlignment="1">
      <alignment horizontal="center" vertical="top"/>
    </xf>
    <xf numFmtId="0" fontId="22" fillId="0" borderId="2" xfId="1" applyFont="1" applyFill="1" applyBorder="1" applyAlignment="1">
      <alignment horizontal="center" vertical="top"/>
    </xf>
    <xf numFmtId="0" fontId="22" fillId="0" borderId="9" xfId="1" applyFont="1" applyFill="1" applyBorder="1" applyAlignment="1">
      <alignment horizontal="center" vertical="top"/>
    </xf>
    <xf numFmtId="0" fontId="22" fillId="0" borderId="19" xfId="1" applyFont="1" applyFill="1" applyBorder="1" applyAlignment="1">
      <alignment horizontal="center" vertical="top"/>
    </xf>
    <xf numFmtId="0" fontId="22" fillId="2" borderId="64" xfId="1" applyFont="1" applyFill="1" applyBorder="1" applyAlignment="1">
      <alignment horizontal="center" vertical="top"/>
    </xf>
    <xf numFmtId="0" fontId="22" fillId="2" borderId="63" xfId="1" applyFont="1" applyFill="1" applyBorder="1" applyAlignment="1">
      <alignment horizontal="center" vertical="top"/>
    </xf>
    <xf numFmtId="0" fontId="22" fillId="2" borderId="65" xfId="1" applyFont="1" applyFill="1" applyBorder="1" applyAlignment="1">
      <alignment horizontal="center" vertical="top"/>
    </xf>
    <xf numFmtId="0" fontId="12" fillId="0" borderId="0" xfId="1" applyFont="1" applyFill="1" applyAlignment="1">
      <alignment horizontal="center" vertical="top"/>
    </xf>
    <xf numFmtId="0" fontId="12" fillId="0" borderId="0" xfId="1" applyFont="1" applyFill="1" applyAlignment="1">
      <alignment horizontal="left" vertical="top"/>
    </xf>
    <xf numFmtId="0" fontId="12" fillId="0" borderId="39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20" fillId="2" borderId="71" xfId="1" applyFont="1" applyFill="1" applyBorder="1" applyAlignment="1">
      <alignment horizontal="center" vertical="top"/>
    </xf>
    <xf numFmtId="0" fontId="20" fillId="2" borderId="4" xfId="1" applyFont="1" applyFill="1" applyBorder="1" applyAlignment="1">
      <alignment horizontal="center" vertical="top"/>
    </xf>
    <xf numFmtId="0" fontId="20" fillId="2" borderId="28" xfId="1" applyFont="1" applyFill="1" applyBorder="1" applyAlignment="1">
      <alignment horizontal="center" vertical="top"/>
    </xf>
    <xf numFmtId="0" fontId="14" fillId="5" borderId="26" xfId="1" applyFont="1" applyFill="1" applyBorder="1" applyAlignment="1">
      <alignment vertical="center" wrapText="1"/>
    </xf>
    <xf numFmtId="0" fontId="14" fillId="5" borderId="16" xfId="1" applyFont="1" applyFill="1" applyBorder="1" applyAlignment="1">
      <alignment vertical="center" wrapText="1"/>
    </xf>
    <xf numFmtId="0" fontId="14" fillId="0" borderId="18" xfId="1" applyFont="1" applyBorder="1" applyAlignment="1">
      <alignment horizontal="center" vertical="center" textRotation="90" wrapText="1"/>
    </xf>
    <xf numFmtId="0" fontId="18" fillId="0" borderId="31" xfId="0" applyFont="1" applyBorder="1"/>
    <xf numFmtId="0" fontId="14" fillId="0" borderId="2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right" vertical="center" wrapText="1"/>
    </xf>
    <xf numFmtId="0" fontId="14" fillId="3" borderId="3" xfId="1" applyFont="1" applyFill="1" applyBorder="1" applyAlignment="1">
      <alignment horizontal="right" vertical="center" wrapText="1"/>
    </xf>
    <xf numFmtId="0" fontId="14" fillId="0" borderId="15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48" xfId="1" applyFont="1" applyBorder="1" applyAlignment="1">
      <alignment horizontal="center" vertical="center" textRotation="90" wrapText="1"/>
    </xf>
    <xf numFmtId="0" fontId="14" fillId="0" borderId="52" xfId="1" applyFont="1" applyBorder="1" applyAlignment="1">
      <alignment horizontal="center" vertical="center" textRotation="90" wrapText="1"/>
    </xf>
    <xf numFmtId="0" fontId="14" fillId="0" borderId="36" xfId="1" applyFont="1" applyBorder="1" applyAlignment="1">
      <alignment horizontal="center" vertical="center" textRotation="90" wrapText="1"/>
    </xf>
    <xf numFmtId="0" fontId="14" fillId="0" borderId="4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8" fillId="0" borderId="45" xfId="0" applyFont="1" applyBorder="1"/>
    <xf numFmtId="0" fontId="14" fillId="0" borderId="50" xfId="1" applyFont="1" applyFill="1" applyBorder="1" applyAlignment="1">
      <alignment horizontal="center" wrapText="1"/>
    </xf>
    <xf numFmtId="0" fontId="14" fillId="0" borderId="51" xfId="1" applyFont="1" applyFill="1" applyBorder="1" applyAlignment="1">
      <alignment horizontal="center" wrapText="1"/>
    </xf>
    <xf numFmtId="0" fontId="18" fillId="0" borderId="17" xfId="0" applyFont="1" applyBorder="1"/>
    <xf numFmtId="0" fontId="14" fillId="0" borderId="9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textRotation="90" wrapText="1"/>
    </xf>
    <xf numFmtId="0" fontId="14" fillId="0" borderId="21" xfId="1" applyFont="1" applyBorder="1" applyAlignment="1">
      <alignment horizontal="center" vertical="center" textRotation="90" wrapText="1"/>
    </xf>
    <xf numFmtId="0" fontId="14" fillId="0" borderId="12" xfId="1" applyFont="1" applyBorder="1" applyAlignment="1">
      <alignment horizontal="center" vertical="center" textRotation="90" wrapText="1"/>
    </xf>
    <xf numFmtId="0" fontId="14" fillId="0" borderId="59" xfId="1" applyFont="1" applyBorder="1" applyAlignment="1">
      <alignment horizontal="center" vertical="center" textRotation="90" wrapText="1"/>
    </xf>
    <xf numFmtId="0" fontId="14" fillId="0" borderId="0" xfId="1" applyFont="1" applyBorder="1" applyAlignment="1">
      <alignment horizontal="center" vertical="center" textRotation="90" wrapText="1"/>
    </xf>
    <xf numFmtId="0" fontId="14" fillId="0" borderId="14" xfId="1" applyFont="1" applyBorder="1" applyAlignment="1">
      <alignment horizontal="center" vertical="center" textRotation="90" wrapText="1"/>
    </xf>
    <xf numFmtId="0" fontId="14" fillId="0" borderId="24" xfId="1" applyFont="1" applyBorder="1" applyAlignment="1">
      <alignment horizontal="center" vertical="center" textRotation="90" wrapText="1"/>
    </xf>
    <xf numFmtId="0" fontId="14" fillId="0" borderId="22" xfId="1" applyFont="1" applyBorder="1" applyAlignment="1">
      <alignment horizontal="center" vertical="center" textRotation="90" wrapText="1"/>
    </xf>
    <xf numFmtId="0" fontId="14" fillId="0" borderId="29" xfId="1" applyFont="1" applyBorder="1" applyAlignment="1">
      <alignment horizontal="center" vertical="center" textRotation="90" wrapText="1"/>
    </xf>
    <xf numFmtId="0" fontId="12" fillId="0" borderId="34" xfId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12" fillId="0" borderId="35" xfId="1" applyFont="1" applyBorder="1" applyAlignment="1">
      <alignment vertical="top" wrapText="1"/>
    </xf>
    <xf numFmtId="0" fontId="12" fillId="0" borderId="15" xfId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12" fillId="3" borderId="55" xfId="1" applyFont="1" applyFill="1" applyBorder="1" applyAlignment="1">
      <alignment horizontal="left" vertical="center" wrapText="1"/>
    </xf>
    <xf numFmtId="0" fontId="12" fillId="3" borderId="46" xfId="1" applyFont="1" applyFill="1" applyBorder="1" applyAlignment="1">
      <alignment horizontal="left" vertical="center" wrapText="1"/>
    </xf>
    <xf numFmtId="0" fontId="12" fillId="3" borderId="25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5" borderId="28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0" fontId="14" fillId="0" borderId="53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16" fontId="14" fillId="0" borderId="2" xfId="1" applyNumberFormat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0" fontId="14" fillId="0" borderId="47" xfId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 vertical="top" wrapText="1"/>
    </xf>
    <xf numFmtId="0" fontId="12" fillId="0" borderId="56" xfId="1" applyFont="1" applyFill="1" applyBorder="1" applyAlignment="1">
      <alignment horizontal="center" vertical="top" wrapText="1"/>
    </xf>
    <xf numFmtId="0" fontId="12" fillId="0" borderId="39" xfId="1" applyFont="1" applyFill="1" applyBorder="1" applyAlignment="1">
      <alignment horizontal="center" vertical="top" wrapText="1"/>
    </xf>
    <xf numFmtId="0" fontId="12" fillId="0" borderId="27" xfId="1" applyFont="1" applyFill="1" applyBorder="1" applyAlignment="1">
      <alignment horizontal="center" vertical="top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61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1"/>
  <sheetViews>
    <sheetView tabSelected="1" topLeftCell="A83" zoomScale="44" zoomScaleNormal="44" workbookViewId="0">
      <selection activeCell="M102" sqref="M102"/>
    </sheetView>
  </sheetViews>
  <sheetFormatPr defaultRowHeight="15"/>
  <cols>
    <col min="1" max="1" width="25.140625" customWidth="1"/>
    <col min="2" max="2" width="87.140625" customWidth="1"/>
    <col min="3" max="3" width="16.28515625" customWidth="1"/>
    <col min="4" max="4" width="13.85546875" customWidth="1"/>
    <col min="5" max="5" width="21.140625" customWidth="1"/>
    <col min="6" max="6" width="23" customWidth="1"/>
    <col min="7" max="7" width="22.85546875" customWidth="1"/>
    <col min="8" max="8" width="19.140625" customWidth="1"/>
    <col min="9" max="9" width="19.7109375" style="64" customWidth="1"/>
    <col min="10" max="10" width="24.140625" customWidth="1"/>
    <col min="11" max="11" width="18.85546875" style="64" customWidth="1"/>
    <col min="12" max="12" width="21.7109375" style="64" customWidth="1"/>
    <col min="13" max="13" width="15.140625" style="64" customWidth="1"/>
    <col min="14" max="14" width="16.42578125" style="64" customWidth="1"/>
    <col min="15" max="15" width="16.85546875" style="64" customWidth="1"/>
    <col min="16" max="16" width="15.7109375" style="64" customWidth="1"/>
    <col min="17" max="17" width="15.140625" style="64" customWidth="1"/>
    <col min="18" max="18" width="18" style="64" customWidth="1"/>
    <col min="19" max="19" width="11.85546875" customWidth="1"/>
    <col min="20" max="20" width="9.5703125" bestFit="1" customWidth="1"/>
  </cols>
  <sheetData>
    <row r="1" spans="1:19" s="64" customFormat="1" ht="30" customHeight="1">
      <c r="A1" s="72"/>
      <c r="B1" s="72"/>
      <c r="C1" s="72"/>
      <c r="D1" s="72"/>
      <c r="E1" s="72"/>
      <c r="F1" s="73"/>
      <c r="G1" s="72"/>
      <c r="H1" s="72"/>
      <c r="I1" s="72"/>
      <c r="J1" s="72"/>
      <c r="K1" s="72"/>
      <c r="L1" s="72"/>
      <c r="M1" s="72"/>
      <c r="N1" s="73"/>
      <c r="O1" s="72" t="s">
        <v>154</v>
      </c>
      <c r="P1" s="72"/>
      <c r="Q1" s="72"/>
      <c r="R1" s="72"/>
      <c r="S1" s="62"/>
    </row>
    <row r="2" spans="1:19" s="64" customFormat="1" ht="30" customHeight="1">
      <c r="A2" s="72"/>
      <c r="B2" s="72"/>
      <c r="C2" s="72"/>
      <c r="D2" s="72"/>
      <c r="E2" s="72"/>
      <c r="F2" s="73"/>
      <c r="G2" s="72"/>
      <c r="H2" s="72"/>
      <c r="I2" s="72"/>
      <c r="J2" s="72"/>
      <c r="K2" s="72"/>
      <c r="L2" s="72"/>
      <c r="M2" s="72"/>
      <c r="N2" s="73"/>
      <c r="O2" s="72" t="s">
        <v>155</v>
      </c>
      <c r="P2" s="72"/>
      <c r="Q2" s="72"/>
      <c r="R2" s="72"/>
      <c r="S2" s="62"/>
    </row>
    <row r="3" spans="1:19" s="64" customFormat="1" ht="30" customHeight="1">
      <c r="A3" s="72"/>
      <c r="B3" s="72"/>
      <c r="C3" s="72"/>
      <c r="D3" s="72"/>
      <c r="E3" s="72"/>
      <c r="F3" s="73"/>
      <c r="G3" s="72"/>
      <c r="H3" s="72"/>
      <c r="I3" s="72"/>
      <c r="J3" s="72"/>
      <c r="K3" s="72"/>
      <c r="L3" s="72"/>
      <c r="M3" s="72"/>
      <c r="N3" s="375" t="s">
        <v>197</v>
      </c>
      <c r="O3" s="375"/>
      <c r="P3" s="375"/>
      <c r="Q3" s="375"/>
      <c r="R3" s="72"/>
      <c r="S3" s="62"/>
    </row>
    <row r="4" spans="1:19" s="64" customFormat="1" ht="30" customHeight="1">
      <c r="A4" s="72"/>
      <c r="B4" s="72"/>
      <c r="C4" s="72"/>
      <c r="D4" s="72"/>
      <c r="E4" s="72"/>
      <c r="F4" s="73"/>
      <c r="G4" s="72"/>
      <c r="H4" s="72"/>
      <c r="I4" s="72"/>
      <c r="J4" s="72"/>
      <c r="K4" s="72"/>
      <c r="L4" s="72"/>
      <c r="M4" s="72"/>
      <c r="N4" s="73"/>
      <c r="O4" s="72" t="s">
        <v>156</v>
      </c>
      <c r="P4" s="72"/>
      <c r="Q4" s="72"/>
      <c r="R4" s="72"/>
      <c r="S4" s="62"/>
    </row>
    <row r="5" spans="1:19" s="64" customFormat="1" ht="30" customHeight="1">
      <c r="A5" s="382" t="s">
        <v>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72"/>
      <c r="S5" s="62"/>
    </row>
    <row r="6" spans="1:19" s="64" customFormat="1" ht="30" customHeight="1">
      <c r="A6" s="382" t="s">
        <v>157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72"/>
      <c r="S6" s="62"/>
    </row>
    <row r="7" spans="1:19" s="64" customFormat="1" ht="30" customHeight="1">
      <c r="A7" s="74"/>
      <c r="B7" s="74"/>
      <c r="C7" s="74"/>
      <c r="D7" s="74"/>
      <c r="E7" s="382" t="s">
        <v>158</v>
      </c>
      <c r="F7" s="382"/>
      <c r="G7" s="382"/>
      <c r="H7" s="382"/>
      <c r="I7" s="382"/>
      <c r="J7" s="382"/>
      <c r="K7" s="382"/>
      <c r="L7" s="72"/>
      <c r="M7" s="72"/>
      <c r="N7" s="383" t="s">
        <v>111</v>
      </c>
      <c r="O7" s="383"/>
      <c r="P7" s="383"/>
      <c r="Q7" s="383"/>
      <c r="R7" s="383"/>
      <c r="S7" s="62"/>
    </row>
    <row r="8" spans="1:19" s="64" customFormat="1" ht="30" customHeight="1">
      <c r="A8" s="74"/>
      <c r="B8" s="74"/>
      <c r="C8" s="74"/>
      <c r="D8" s="74"/>
      <c r="E8" s="382" t="s">
        <v>159</v>
      </c>
      <c r="F8" s="382"/>
      <c r="G8" s="382"/>
      <c r="H8" s="382"/>
      <c r="I8" s="382"/>
      <c r="J8" s="382"/>
      <c r="K8" s="382"/>
      <c r="L8" s="72"/>
      <c r="M8" s="72"/>
      <c r="N8" s="383" t="s">
        <v>2</v>
      </c>
      <c r="O8" s="383"/>
      <c r="P8" s="383"/>
      <c r="Q8" s="383"/>
      <c r="R8" s="383"/>
      <c r="S8" s="62"/>
    </row>
    <row r="9" spans="1:19" s="64" customFormat="1" ht="30" customHeight="1">
      <c r="A9" s="74"/>
      <c r="B9" s="74"/>
      <c r="C9" s="74"/>
      <c r="D9" s="74"/>
      <c r="E9" s="382" t="s">
        <v>1</v>
      </c>
      <c r="F9" s="382"/>
      <c r="G9" s="382"/>
      <c r="H9" s="382"/>
      <c r="I9" s="382"/>
      <c r="J9" s="382"/>
      <c r="K9" s="382"/>
      <c r="L9" s="75"/>
      <c r="M9" s="73"/>
      <c r="N9" s="383" t="s">
        <v>112</v>
      </c>
      <c r="O9" s="383"/>
      <c r="P9" s="383"/>
      <c r="Q9" s="383"/>
      <c r="R9" s="383"/>
      <c r="S9" s="65"/>
    </row>
    <row r="10" spans="1:19" s="64" customFormat="1" ht="30" customHeight="1">
      <c r="A10" s="74"/>
      <c r="B10" s="72" t="s">
        <v>160</v>
      </c>
      <c r="C10" s="72"/>
      <c r="D10" s="72"/>
      <c r="E10" s="382" t="s">
        <v>195</v>
      </c>
      <c r="F10" s="382"/>
      <c r="G10" s="382"/>
      <c r="H10" s="382"/>
      <c r="I10" s="382"/>
      <c r="J10" s="382"/>
      <c r="K10" s="382"/>
      <c r="L10" s="73"/>
      <c r="M10" s="73"/>
      <c r="N10" s="383" t="s">
        <v>3</v>
      </c>
      <c r="O10" s="383"/>
      <c r="P10" s="383"/>
      <c r="Q10" s="383"/>
      <c r="R10" s="383"/>
      <c r="S10" s="66"/>
    </row>
    <row r="11" spans="1:19" s="62" customFormat="1" ht="30" customHeight="1" thickBot="1">
      <c r="A11" s="72"/>
      <c r="B11" s="76" t="s">
        <v>115</v>
      </c>
      <c r="C11" s="76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73" t="s">
        <v>161</v>
      </c>
      <c r="O11" s="72"/>
      <c r="P11" s="72"/>
      <c r="Q11" s="72"/>
      <c r="R11" s="72"/>
      <c r="S11" s="67"/>
    </row>
    <row r="12" spans="1:19" s="62" customFormat="1" ht="30" customHeight="1">
      <c r="A12" s="448" t="s">
        <v>4</v>
      </c>
      <c r="B12" s="384" t="s">
        <v>5</v>
      </c>
      <c r="C12" s="455" t="s">
        <v>6</v>
      </c>
      <c r="D12" s="456"/>
      <c r="E12" s="457"/>
      <c r="F12" s="451" t="s">
        <v>7</v>
      </c>
      <c r="G12" s="452"/>
      <c r="H12" s="453" t="s">
        <v>8</v>
      </c>
      <c r="I12" s="384" t="s">
        <v>9</v>
      </c>
      <c r="J12" s="384" t="s">
        <v>10</v>
      </c>
      <c r="K12" s="386" t="s">
        <v>11</v>
      </c>
      <c r="L12" s="77"/>
      <c r="M12" s="77"/>
      <c r="N12" s="78" t="s">
        <v>196</v>
      </c>
      <c r="O12" s="77"/>
      <c r="P12" s="77"/>
      <c r="Q12" s="79"/>
      <c r="R12" s="79"/>
    </row>
    <row r="13" spans="1:19" s="62" customFormat="1" ht="63.75" customHeight="1">
      <c r="A13" s="449"/>
      <c r="B13" s="450"/>
      <c r="C13" s="458"/>
      <c r="D13" s="459"/>
      <c r="E13" s="460"/>
      <c r="F13" s="80" t="s">
        <v>12</v>
      </c>
      <c r="G13" s="80" t="s">
        <v>13</v>
      </c>
      <c r="H13" s="454"/>
      <c r="I13" s="385"/>
      <c r="J13" s="385"/>
      <c r="K13" s="387"/>
      <c r="L13" s="77"/>
      <c r="M13" s="77"/>
      <c r="N13" s="77"/>
      <c r="O13" s="77"/>
      <c r="P13" s="77"/>
      <c r="Q13" s="79"/>
      <c r="R13" s="79"/>
    </row>
    <row r="14" spans="1:19" s="62" customFormat="1" ht="30" customHeight="1">
      <c r="A14" s="81">
        <v>1</v>
      </c>
      <c r="B14" s="267">
        <v>39</v>
      </c>
      <c r="C14" s="376"/>
      <c r="D14" s="377"/>
      <c r="E14" s="378"/>
      <c r="F14" s="267"/>
      <c r="G14" s="267"/>
      <c r="H14" s="267">
        <v>2</v>
      </c>
      <c r="I14" s="267"/>
      <c r="J14" s="267">
        <v>11</v>
      </c>
      <c r="K14" s="268">
        <f>J14+I14+H14+G14+F14+E14+B14</f>
        <v>52</v>
      </c>
      <c r="L14" s="77"/>
      <c r="M14" s="77"/>
      <c r="N14" s="77"/>
      <c r="O14" s="77"/>
      <c r="P14" s="77"/>
      <c r="Q14" s="79"/>
      <c r="R14" s="79"/>
    </row>
    <row r="15" spans="1:19" s="62" customFormat="1" ht="30" customHeight="1">
      <c r="A15" s="81">
        <v>2</v>
      </c>
      <c r="B15" s="267">
        <v>33</v>
      </c>
      <c r="C15" s="376">
        <v>5</v>
      </c>
      <c r="D15" s="377"/>
      <c r="E15" s="378"/>
      <c r="F15" s="267">
        <v>1</v>
      </c>
      <c r="G15" s="267"/>
      <c r="H15" s="267">
        <v>2</v>
      </c>
      <c r="I15" s="267"/>
      <c r="J15" s="267">
        <v>11</v>
      </c>
      <c r="K15" s="268">
        <f>SUM(B15:J15)</f>
        <v>52</v>
      </c>
      <c r="L15" s="77"/>
      <c r="M15" s="77"/>
      <c r="N15" s="77"/>
      <c r="O15" s="77"/>
      <c r="P15" s="77"/>
      <c r="Q15" s="79"/>
      <c r="R15" s="79"/>
    </row>
    <row r="16" spans="1:19" s="62" customFormat="1" ht="30" customHeight="1">
      <c r="A16" s="81">
        <v>3</v>
      </c>
      <c r="B16" s="267">
        <v>29</v>
      </c>
      <c r="C16" s="376">
        <v>1</v>
      </c>
      <c r="D16" s="377"/>
      <c r="E16" s="378"/>
      <c r="F16" s="267">
        <v>10</v>
      </c>
      <c r="G16" s="267"/>
      <c r="H16" s="267">
        <v>2</v>
      </c>
      <c r="I16" s="267"/>
      <c r="J16" s="267">
        <v>10</v>
      </c>
      <c r="K16" s="268">
        <f>SUM(B16:J16)</f>
        <v>52</v>
      </c>
      <c r="L16" s="77"/>
      <c r="M16" s="77"/>
      <c r="N16" s="77"/>
      <c r="O16" s="77"/>
      <c r="P16" s="77"/>
      <c r="Q16" s="79"/>
      <c r="R16" s="79"/>
    </row>
    <row r="17" spans="1:19" s="62" customFormat="1" ht="30" customHeight="1" thickBot="1">
      <c r="A17" s="285">
        <v>4</v>
      </c>
      <c r="B17" s="286">
        <v>22</v>
      </c>
      <c r="C17" s="379">
        <v>1</v>
      </c>
      <c r="D17" s="380"/>
      <c r="E17" s="381"/>
      <c r="F17" s="286">
        <v>7</v>
      </c>
      <c r="G17" s="286">
        <v>4</v>
      </c>
      <c r="H17" s="286">
        <v>1</v>
      </c>
      <c r="I17" s="286">
        <v>6</v>
      </c>
      <c r="J17" s="286">
        <v>2</v>
      </c>
      <c r="K17" s="287">
        <f>J17+I17+H17+G17+F17+C17+B17</f>
        <v>43</v>
      </c>
      <c r="L17" s="77"/>
      <c r="M17" s="77"/>
      <c r="N17" s="77"/>
      <c r="O17" s="77"/>
      <c r="P17" s="77"/>
      <c r="Q17" s="79"/>
      <c r="R17" s="79"/>
    </row>
    <row r="18" spans="1:19" s="62" customFormat="1" ht="30" customHeight="1" thickBot="1">
      <c r="A18" s="288" t="s">
        <v>11</v>
      </c>
      <c r="B18" s="289">
        <f>SUM(B14:B17)</f>
        <v>123</v>
      </c>
      <c r="C18" s="388">
        <f>SUM(C14:E17)</f>
        <v>7</v>
      </c>
      <c r="D18" s="389"/>
      <c r="E18" s="390"/>
      <c r="F18" s="289">
        <f t="shared" ref="F18" si="0">SUM(F14:F17)</f>
        <v>18</v>
      </c>
      <c r="G18" s="289">
        <v>4</v>
      </c>
      <c r="H18" s="289">
        <f>SUM(H14:H17)</f>
        <v>7</v>
      </c>
      <c r="I18" s="289">
        <v>6</v>
      </c>
      <c r="J18" s="289">
        <f>SUM(J14:J17)</f>
        <v>34</v>
      </c>
      <c r="K18" s="290">
        <f>J18+I18+H18+G18+F18+C18+B18</f>
        <v>199</v>
      </c>
      <c r="L18" s="82"/>
      <c r="M18" s="82"/>
      <c r="N18" s="82"/>
      <c r="O18" s="82"/>
      <c r="P18" s="82"/>
      <c r="Q18" s="83"/>
      <c r="R18" s="83"/>
    </row>
    <row r="19" spans="1:19" s="62" customFormat="1" ht="30" customHeight="1" thickBot="1">
      <c r="A19" s="399" t="s">
        <v>171</v>
      </c>
      <c r="B19" s="399"/>
      <c r="C19" s="400"/>
      <c r="D19" s="400"/>
      <c r="E19" s="400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77"/>
      <c r="R19" s="79"/>
      <c r="S19" s="67"/>
    </row>
    <row r="20" spans="1:19" s="1" customFormat="1" ht="30" customHeight="1">
      <c r="A20" s="401" t="s">
        <v>14</v>
      </c>
      <c r="B20" s="404" t="s">
        <v>122</v>
      </c>
      <c r="C20" s="412" t="s">
        <v>15</v>
      </c>
      <c r="D20" s="413"/>
      <c r="E20" s="414"/>
      <c r="F20" s="404" t="s">
        <v>181</v>
      </c>
      <c r="G20" s="407"/>
      <c r="H20" s="407"/>
      <c r="I20" s="407"/>
      <c r="J20" s="407"/>
      <c r="K20" s="408" t="s">
        <v>126</v>
      </c>
      <c r="L20" s="408"/>
      <c r="M20" s="408"/>
      <c r="N20" s="408"/>
      <c r="O20" s="408"/>
      <c r="P20" s="408"/>
      <c r="Q20" s="408"/>
      <c r="R20" s="409"/>
    </row>
    <row r="21" spans="1:19" s="1" customFormat="1" ht="30" customHeight="1">
      <c r="A21" s="402"/>
      <c r="B21" s="405"/>
      <c r="C21" s="415"/>
      <c r="D21" s="416"/>
      <c r="E21" s="417"/>
      <c r="F21" s="393" t="s">
        <v>16</v>
      </c>
      <c r="G21" s="393" t="s">
        <v>123</v>
      </c>
      <c r="H21" s="395" t="s">
        <v>17</v>
      </c>
      <c r="I21" s="411"/>
      <c r="J21" s="396"/>
      <c r="K21" s="435" t="s">
        <v>18</v>
      </c>
      <c r="L21" s="435"/>
      <c r="M21" s="435" t="s">
        <v>19</v>
      </c>
      <c r="N21" s="435"/>
      <c r="O21" s="435" t="s">
        <v>20</v>
      </c>
      <c r="P21" s="436"/>
      <c r="Q21" s="437" t="s">
        <v>21</v>
      </c>
      <c r="R21" s="438"/>
    </row>
    <row r="22" spans="1:19" s="1" customFormat="1" ht="64.5" customHeight="1">
      <c r="A22" s="402"/>
      <c r="B22" s="405"/>
      <c r="C22" s="418"/>
      <c r="D22" s="419"/>
      <c r="E22" s="420"/>
      <c r="F22" s="410"/>
      <c r="G22" s="410"/>
      <c r="H22" s="393" t="s">
        <v>182</v>
      </c>
      <c r="I22" s="395" t="s">
        <v>121</v>
      </c>
      <c r="J22" s="396"/>
      <c r="K22" s="439">
        <v>17</v>
      </c>
      <c r="L22" s="439">
        <v>22</v>
      </c>
      <c r="M22" s="439">
        <v>16</v>
      </c>
      <c r="N22" s="441" t="s">
        <v>191</v>
      </c>
      <c r="O22" s="439">
        <v>16</v>
      </c>
      <c r="P22" s="443" t="s">
        <v>198</v>
      </c>
      <c r="Q22" s="440" t="s">
        <v>178</v>
      </c>
      <c r="R22" s="446" t="s">
        <v>179</v>
      </c>
    </row>
    <row r="23" spans="1:19" s="1" customFormat="1" ht="99.75" customHeight="1" thickBot="1">
      <c r="A23" s="403"/>
      <c r="B23" s="406"/>
      <c r="C23" s="294" t="s">
        <v>186</v>
      </c>
      <c r="D23" s="291" t="s">
        <v>183</v>
      </c>
      <c r="E23" s="292" t="s">
        <v>184</v>
      </c>
      <c r="F23" s="394"/>
      <c r="G23" s="394"/>
      <c r="H23" s="394"/>
      <c r="I23" s="84" t="s">
        <v>124</v>
      </c>
      <c r="J23" s="85" t="s">
        <v>125</v>
      </c>
      <c r="K23" s="440"/>
      <c r="L23" s="440"/>
      <c r="M23" s="440"/>
      <c r="N23" s="442"/>
      <c r="O23" s="440"/>
      <c r="P23" s="444"/>
      <c r="Q23" s="445"/>
      <c r="R23" s="447"/>
    </row>
    <row r="24" spans="1:19" s="1" customFormat="1" ht="30" customHeight="1" thickBot="1">
      <c r="A24" s="86" t="s">
        <v>22</v>
      </c>
      <c r="B24" s="87" t="s">
        <v>23</v>
      </c>
      <c r="C24" s="357">
        <v>2</v>
      </c>
      <c r="D24" s="357">
        <v>8</v>
      </c>
      <c r="E24" s="358">
        <v>3</v>
      </c>
      <c r="F24" s="150">
        <f>G24+H24</f>
        <v>2106</v>
      </c>
      <c r="G24" s="150">
        <f>G25+G37+G42</f>
        <v>702</v>
      </c>
      <c r="H24" s="150">
        <f>K24+L24+M24+N24+O24+P24+Q24+R24</f>
        <v>1404</v>
      </c>
      <c r="I24" s="151">
        <f t="shared" ref="I24:J24" si="1">I25+I37+I45</f>
        <v>996</v>
      </c>
      <c r="J24" s="150">
        <f t="shared" si="1"/>
        <v>0</v>
      </c>
      <c r="K24" s="151">
        <f>K25+K37+K42</f>
        <v>612</v>
      </c>
      <c r="L24" s="151">
        <f t="shared" ref="L24:R24" si="2">L25+L37+L42</f>
        <v>792</v>
      </c>
      <c r="M24" s="151">
        <f t="shared" si="2"/>
        <v>0</v>
      </c>
      <c r="N24" s="151">
        <f t="shared" si="2"/>
        <v>0</v>
      </c>
      <c r="O24" s="151">
        <f t="shared" si="2"/>
        <v>0</v>
      </c>
      <c r="P24" s="151">
        <f t="shared" si="2"/>
        <v>0</v>
      </c>
      <c r="Q24" s="151">
        <f t="shared" si="2"/>
        <v>0</v>
      </c>
      <c r="R24" s="152">
        <f t="shared" si="2"/>
        <v>0</v>
      </c>
    </row>
    <row r="25" spans="1:19" s="1" customFormat="1" ht="36.75" customHeight="1" thickBot="1">
      <c r="A25" s="86" t="s">
        <v>131</v>
      </c>
      <c r="B25" s="86" t="s">
        <v>24</v>
      </c>
      <c r="C25" s="357">
        <v>2</v>
      </c>
      <c r="D25" s="357">
        <v>6</v>
      </c>
      <c r="E25" s="358" t="s">
        <v>193</v>
      </c>
      <c r="F25" s="153">
        <f>F26+F27+F28+F29+F30+F31+F32+F33+F34+F35+F36</f>
        <v>1382</v>
      </c>
      <c r="G25" s="153">
        <f t="shared" ref="G25:R25" si="3">G26+G27+G28+G29+G30+G31+G32+G33+G34+G35+G36</f>
        <v>466</v>
      </c>
      <c r="H25" s="153">
        <f t="shared" si="3"/>
        <v>916</v>
      </c>
      <c r="I25" s="152">
        <f t="shared" si="3"/>
        <v>444</v>
      </c>
      <c r="J25" s="153">
        <f t="shared" si="3"/>
        <v>0</v>
      </c>
      <c r="K25" s="152">
        <f t="shared" si="3"/>
        <v>442</v>
      </c>
      <c r="L25" s="152">
        <f t="shared" si="3"/>
        <v>474</v>
      </c>
      <c r="M25" s="152">
        <f t="shared" si="3"/>
        <v>0</v>
      </c>
      <c r="N25" s="152">
        <f t="shared" si="3"/>
        <v>0</v>
      </c>
      <c r="O25" s="152">
        <f t="shared" si="3"/>
        <v>0</v>
      </c>
      <c r="P25" s="152">
        <f t="shared" si="3"/>
        <v>0</v>
      </c>
      <c r="Q25" s="152">
        <f t="shared" si="3"/>
        <v>0</v>
      </c>
      <c r="R25" s="152">
        <f t="shared" si="3"/>
        <v>0</v>
      </c>
    </row>
    <row r="26" spans="1:19" s="1" customFormat="1" ht="30" customHeight="1">
      <c r="A26" s="88" t="s">
        <v>132</v>
      </c>
      <c r="B26" s="89" t="s">
        <v>25</v>
      </c>
      <c r="C26" s="295"/>
      <c r="D26" s="295"/>
      <c r="E26" s="154">
        <v>2</v>
      </c>
      <c r="F26" s="154">
        <f>G26+H26</f>
        <v>172</v>
      </c>
      <c r="G26" s="155">
        <v>50</v>
      </c>
      <c r="H26" s="154">
        <f>K26+L26</f>
        <v>122</v>
      </c>
      <c r="I26" s="156">
        <v>46</v>
      </c>
      <c r="J26" s="155">
        <v>0</v>
      </c>
      <c r="K26" s="157">
        <v>34</v>
      </c>
      <c r="L26" s="158">
        <v>88</v>
      </c>
      <c r="M26" s="238"/>
      <c r="N26" s="156"/>
      <c r="O26" s="275"/>
      <c r="P26" s="275"/>
      <c r="Q26" s="159"/>
      <c r="R26" s="160"/>
    </row>
    <row r="27" spans="1:19" s="1" customFormat="1" ht="30" customHeight="1">
      <c r="A27" s="90" t="s">
        <v>133</v>
      </c>
      <c r="B27" s="91" t="s">
        <v>26</v>
      </c>
      <c r="C27" s="296"/>
      <c r="D27" s="296">
        <v>2</v>
      </c>
      <c r="E27" s="161"/>
      <c r="F27" s="154">
        <f t="shared" ref="F27:F36" si="4">G27+H27</f>
        <v>108</v>
      </c>
      <c r="G27" s="161">
        <v>30</v>
      </c>
      <c r="H27" s="154">
        <f t="shared" ref="H27:H36" si="5">K27+L27</f>
        <v>78</v>
      </c>
      <c r="I27" s="162"/>
      <c r="J27" s="163">
        <v>0</v>
      </c>
      <c r="K27" s="164">
        <v>34</v>
      </c>
      <c r="L27" s="165">
        <v>44</v>
      </c>
      <c r="M27" s="307"/>
      <c r="N27" s="162"/>
      <c r="O27" s="166"/>
      <c r="P27" s="166"/>
      <c r="Q27" s="167"/>
      <c r="R27" s="168"/>
    </row>
    <row r="28" spans="1:19" s="1" customFormat="1" ht="30" customHeight="1">
      <c r="A28" s="90" t="s">
        <v>134</v>
      </c>
      <c r="B28" s="91" t="s">
        <v>27</v>
      </c>
      <c r="C28" s="296">
        <v>1</v>
      </c>
      <c r="D28" s="296">
        <v>2</v>
      </c>
      <c r="E28" s="161"/>
      <c r="F28" s="154">
        <f t="shared" si="4"/>
        <v>167</v>
      </c>
      <c r="G28" s="161">
        <v>50</v>
      </c>
      <c r="H28" s="154">
        <f t="shared" si="5"/>
        <v>117</v>
      </c>
      <c r="I28" s="162">
        <v>117</v>
      </c>
      <c r="J28" s="169">
        <v>0</v>
      </c>
      <c r="K28" s="162">
        <v>51</v>
      </c>
      <c r="L28" s="165">
        <v>66</v>
      </c>
      <c r="M28" s="307"/>
      <c r="N28" s="162"/>
      <c r="O28" s="166"/>
      <c r="P28" s="166"/>
      <c r="Q28" s="167"/>
      <c r="R28" s="168"/>
    </row>
    <row r="29" spans="1:19" s="1" customFormat="1" ht="30" customHeight="1">
      <c r="A29" s="90" t="s">
        <v>135</v>
      </c>
      <c r="B29" s="91" t="s">
        <v>28</v>
      </c>
      <c r="C29" s="296"/>
      <c r="D29" s="296" t="s">
        <v>185</v>
      </c>
      <c r="E29" s="170"/>
      <c r="F29" s="154">
        <f t="shared" si="4"/>
        <v>182</v>
      </c>
      <c r="G29" s="161">
        <v>60</v>
      </c>
      <c r="H29" s="154">
        <f t="shared" si="5"/>
        <v>122</v>
      </c>
      <c r="I29" s="162">
        <v>50</v>
      </c>
      <c r="J29" s="171">
        <v>0</v>
      </c>
      <c r="K29" s="156">
        <v>34</v>
      </c>
      <c r="L29" s="172">
        <v>88</v>
      </c>
      <c r="M29" s="308"/>
      <c r="N29" s="167"/>
      <c r="O29" s="276"/>
      <c r="P29" s="276"/>
      <c r="Q29" s="167"/>
      <c r="R29" s="168"/>
    </row>
    <row r="30" spans="1:19" s="1" customFormat="1" ht="30" customHeight="1">
      <c r="A30" s="90" t="s">
        <v>136</v>
      </c>
      <c r="B30" s="91" t="s">
        <v>137</v>
      </c>
      <c r="C30" s="296"/>
      <c r="D30" s="296" t="s">
        <v>185</v>
      </c>
      <c r="E30" s="170"/>
      <c r="F30" s="154">
        <f t="shared" si="4"/>
        <v>152</v>
      </c>
      <c r="G30" s="155">
        <v>50</v>
      </c>
      <c r="H30" s="154">
        <f t="shared" si="5"/>
        <v>102</v>
      </c>
      <c r="I30" s="162">
        <v>40</v>
      </c>
      <c r="J30" s="155">
        <v>0</v>
      </c>
      <c r="K30" s="159">
        <v>68</v>
      </c>
      <c r="L30" s="172">
        <v>34</v>
      </c>
      <c r="M30" s="308"/>
      <c r="N30" s="167"/>
      <c r="O30" s="276"/>
      <c r="P30" s="276"/>
      <c r="Q30" s="167"/>
      <c r="R30" s="168"/>
    </row>
    <row r="31" spans="1:19" s="1" customFormat="1" ht="30" customHeight="1">
      <c r="A31" s="90" t="s">
        <v>138</v>
      </c>
      <c r="B31" s="92" t="s">
        <v>29</v>
      </c>
      <c r="C31" s="306"/>
      <c r="D31" s="306" t="s">
        <v>187</v>
      </c>
      <c r="E31" s="170"/>
      <c r="F31" s="154">
        <f t="shared" si="4"/>
        <v>108</v>
      </c>
      <c r="G31" s="163">
        <v>30</v>
      </c>
      <c r="H31" s="154">
        <f t="shared" si="5"/>
        <v>78</v>
      </c>
      <c r="I31" s="162">
        <v>32</v>
      </c>
      <c r="J31" s="173">
        <v>0</v>
      </c>
      <c r="K31" s="167">
        <v>34</v>
      </c>
      <c r="L31" s="172">
        <v>44</v>
      </c>
      <c r="M31" s="308"/>
      <c r="N31" s="167"/>
      <c r="O31" s="276"/>
      <c r="P31" s="276"/>
      <c r="Q31" s="167"/>
      <c r="R31" s="168"/>
    </row>
    <row r="32" spans="1:19" s="1" customFormat="1" ht="30" customHeight="1">
      <c r="A32" s="90" t="s">
        <v>139</v>
      </c>
      <c r="B32" s="93" t="s">
        <v>30</v>
      </c>
      <c r="C32" s="297"/>
      <c r="D32" s="297">
        <v>1</v>
      </c>
      <c r="E32" s="161"/>
      <c r="F32" s="154">
        <f t="shared" si="4"/>
        <v>51</v>
      </c>
      <c r="G32" s="161">
        <v>17</v>
      </c>
      <c r="H32" s="154">
        <f t="shared" si="5"/>
        <v>34</v>
      </c>
      <c r="I32" s="162">
        <v>15</v>
      </c>
      <c r="J32" s="174">
        <v>0</v>
      </c>
      <c r="K32" s="157">
        <v>34</v>
      </c>
      <c r="L32" s="175">
        <v>0</v>
      </c>
      <c r="M32" s="309"/>
      <c r="N32" s="167"/>
      <c r="O32" s="276"/>
      <c r="P32" s="276"/>
      <c r="Q32" s="167"/>
      <c r="R32" s="168"/>
    </row>
    <row r="33" spans="1:18" s="1" customFormat="1" ht="30" customHeight="1">
      <c r="A33" s="90" t="s">
        <v>140</v>
      </c>
      <c r="B33" s="92" t="s">
        <v>31</v>
      </c>
      <c r="C33" s="298">
        <v>1</v>
      </c>
      <c r="D33" s="298">
        <v>2</v>
      </c>
      <c r="E33" s="161"/>
      <c r="F33" s="154">
        <f t="shared" si="4"/>
        <v>232</v>
      </c>
      <c r="G33" s="155">
        <v>115</v>
      </c>
      <c r="H33" s="154">
        <f t="shared" si="5"/>
        <v>117</v>
      </c>
      <c r="I33" s="162">
        <v>101</v>
      </c>
      <c r="J33" s="155">
        <v>0</v>
      </c>
      <c r="K33" s="162">
        <v>51</v>
      </c>
      <c r="L33" s="162">
        <v>66</v>
      </c>
      <c r="M33" s="309"/>
      <c r="N33" s="167"/>
      <c r="O33" s="276"/>
      <c r="P33" s="276"/>
      <c r="Q33" s="167"/>
      <c r="R33" s="168"/>
    </row>
    <row r="34" spans="1:18" s="1" customFormat="1" ht="30" customHeight="1">
      <c r="A34" s="94" t="s">
        <v>141</v>
      </c>
      <c r="B34" s="92" t="s">
        <v>32</v>
      </c>
      <c r="C34" s="298"/>
      <c r="D34" s="298">
        <v>2</v>
      </c>
      <c r="E34" s="170"/>
      <c r="F34" s="154">
        <f t="shared" si="4"/>
        <v>108</v>
      </c>
      <c r="G34" s="161">
        <v>30</v>
      </c>
      <c r="H34" s="154">
        <f t="shared" si="5"/>
        <v>78</v>
      </c>
      <c r="I34" s="162">
        <v>11</v>
      </c>
      <c r="J34" s="161">
        <v>0</v>
      </c>
      <c r="K34" s="162">
        <v>34</v>
      </c>
      <c r="L34" s="162">
        <v>44</v>
      </c>
      <c r="M34" s="309"/>
      <c r="N34" s="167"/>
      <c r="O34" s="167"/>
      <c r="P34" s="167"/>
      <c r="Q34" s="167"/>
      <c r="R34" s="168"/>
    </row>
    <row r="35" spans="1:18" s="1" customFormat="1" ht="30" customHeight="1">
      <c r="A35" s="94" t="s">
        <v>142</v>
      </c>
      <c r="B35" s="92" t="s">
        <v>143</v>
      </c>
      <c r="C35" s="298"/>
      <c r="D35" s="298" t="s">
        <v>200</v>
      </c>
      <c r="E35" s="170"/>
      <c r="F35" s="154">
        <f t="shared" si="4"/>
        <v>51</v>
      </c>
      <c r="G35" s="161">
        <v>17</v>
      </c>
      <c r="H35" s="154">
        <f t="shared" si="5"/>
        <v>34</v>
      </c>
      <c r="I35" s="162">
        <v>16</v>
      </c>
      <c r="J35" s="161">
        <v>0</v>
      </c>
      <c r="K35" s="162">
        <v>34</v>
      </c>
      <c r="L35" s="162">
        <v>0</v>
      </c>
      <c r="M35" s="309"/>
      <c r="N35" s="167"/>
      <c r="O35" s="167"/>
      <c r="P35" s="167"/>
      <c r="Q35" s="167"/>
      <c r="R35" s="168"/>
    </row>
    <row r="36" spans="1:18" s="1" customFormat="1" ht="30" customHeight="1" thickBot="1">
      <c r="A36" s="94" t="s">
        <v>144</v>
      </c>
      <c r="B36" s="95" t="s">
        <v>145</v>
      </c>
      <c r="C36" s="299"/>
      <c r="D36" s="299" t="s">
        <v>200</v>
      </c>
      <c r="E36" s="170"/>
      <c r="F36" s="154">
        <f t="shared" si="4"/>
        <v>51</v>
      </c>
      <c r="G36" s="176">
        <v>17</v>
      </c>
      <c r="H36" s="154">
        <f t="shared" si="5"/>
        <v>34</v>
      </c>
      <c r="I36" s="164">
        <v>16</v>
      </c>
      <c r="J36" s="176">
        <v>0</v>
      </c>
      <c r="K36" s="164">
        <v>34</v>
      </c>
      <c r="L36" s="164">
        <v>0</v>
      </c>
      <c r="M36" s="309"/>
      <c r="N36" s="167"/>
      <c r="O36" s="167"/>
      <c r="P36" s="167"/>
      <c r="Q36" s="167"/>
      <c r="R36" s="168"/>
    </row>
    <row r="37" spans="1:18" s="1" customFormat="1" ht="48.75" customHeight="1" thickBot="1">
      <c r="A37" s="86" t="s">
        <v>146</v>
      </c>
      <c r="B37" s="87" t="s">
        <v>33</v>
      </c>
      <c r="C37" s="359"/>
      <c r="D37" s="359">
        <v>1</v>
      </c>
      <c r="E37" s="360">
        <v>2</v>
      </c>
      <c r="F37" s="177">
        <f>SUM(F38:F40)</f>
        <v>609</v>
      </c>
      <c r="G37" s="178">
        <f>SUM(G38:G41)</f>
        <v>219</v>
      </c>
      <c r="H37" s="150">
        <f>SUM(H38:H41)</f>
        <v>454</v>
      </c>
      <c r="I37" s="151">
        <f>SUM(I38:I41)</f>
        <v>190</v>
      </c>
      <c r="J37" s="178">
        <v>0</v>
      </c>
      <c r="K37" s="151">
        <f>SUM(K38:K41)</f>
        <v>136</v>
      </c>
      <c r="L37" s="151">
        <f>SUM(L38:L41)</f>
        <v>318</v>
      </c>
      <c r="M37" s="225">
        <f t="shared" ref="M37:R37" si="6">SUM(M38:M40)</f>
        <v>0</v>
      </c>
      <c r="N37" s="151">
        <f t="shared" si="6"/>
        <v>0</v>
      </c>
      <c r="O37" s="151">
        <f t="shared" si="6"/>
        <v>0</v>
      </c>
      <c r="P37" s="151">
        <f t="shared" si="6"/>
        <v>0</v>
      </c>
      <c r="Q37" s="151">
        <f t="shared" si="6"/>
        <v>0</v>
      </c>
      <c r="R37" s="152">
        <f t="shared" si="6"/>
        <v>0</v>
      </c>
    </row>
    <row r="38" spans="1:18" s="1" customFormat="1" ht="30.75" customHeight="1">
      <c r="A38" s="96" t="s">
        <v>147</v>
      </c>
      <c r="B38" s="97" t="s">
        <v>34</v>
      </c>
      <c r="C38" s="324"/>
      <c r="D38" s="324"/>
      <c r="E38" s="179">
        <v>2</v>
      </c>
      <c r="F38" s="180">
        <f>G38+H38</f>
        <v>342</v>
      </c>
      <c r="G38" s="179">
        <v>110</v>
      </c>
      <c r="H38" s="179">
        <f>K38+L38</f>
        <v>232</v>
      </c>
      <c r="I38" s="181">
        <v>100</v>
      </c>
      <c r="J38" s="182">
        <v>0</v>
      </c>
      <c r="K38" s="181">
        <v>68</v>
      </c>
      <c r="L38" s="181">
        <v>164</v>
      </c>
      <c r="M38" s="310"/>
      <c r="N38" s="274"/>
      <c r="O38" s="277"/>
      <c r="P38" s="277"/>
      <c r="Q38" s="183"/>
      <c r="R38" s="184"/>
    </row>
    <row r="39" spans="1:18" s="1" customFormat="1" ht="30" customHeight="1">
      <c r="A39" s="98" t="s">
        <v>148</v>
      </c>
      <c r="B39" s="99" t="s">
        <v>47</v>
      </c>
      <c r="C39" s="325"/>
      <c r="D39" s="325">
        <v>2</v>
      </c>
      <c r="E39" s="161"/>
      <c r="F39" s="161">
        <f t="shared" ref="F39:F41" si="7">G39+H39</f>
        <v>150</v>
      </c>
      <c r="G39" s="155">
        <v>50</v>
      </c>
      <c r="H39" s="154">
        <f>K39+L39</f>
        <v>100</v>
      </c>
      <c r="I39" s="164">
        <v>50</v>
      </c>
      <c r="J39" s="185">
        <v>0</v>
      </c>
      <c r="K39" s="164">
        <v>34</v>
      </c>
      <c r="L39" s="186">
        <v>66</v>
      </c>
      <c r="M39" s="311"/>
      <c r="N39" s="187"/>
      <c r="O39" s="278"/>
      <c r="P39" s="276"/>
      <c r="Q39" s="167"/>
      <c r="R39" s="168"/>
    </row>
    <row r="40" spans="1:18" s="1" customFormat="1" ht="30" customHeight="1">
      <c r="A40" s="94" t="s">
        <v>149</v>
      </c>
      <c r="B40" s="92" t="s">
        <v>35</v>
      </c>
      <c r="C40" s="298"/>
      <c r="D40" s="298"/>
      <c r="E40" s="170">
        <v>2</v>
      </c>
      <c r="F40" s="161">
        <f t="shared" si="7"/>
        <v>117</v>
      </c>
      <c r="G40" s="161">
        <v>39</v>
      </c>
      <c r="H40" s="161">
        <f>K40+L40</f>
        <v>78</v>
      </c>
      <c r="I40" s="162">
        <v>30</v>
      </c>
      <c r="J40" s="161">
        <v>0</v>
      </c>
      <c r="K40" s="162">
        <v>34</v>
      </c>
      <c r="L40" s="162">
        <v>44</v>
      </c>
      <c r="M40" s="309"/>
      <c r="N40" s="167"/>
      <c r="O40" s="167"/>
      <c r="P40" s="167"/>
      <c r="Q40" s="167"/>
      <c r="R40" s="168"/>
    </row>
    <row r="41" spans="1:18" s="1" customFormat="1" ht="30" customHeight="1" thickBot="1">
      <c r="A41" s="94" t="s">
        <v>149</v>
      </c>
      <c r="B41" s="92" t="s">
        <v>172</v>
      </c>
      <c r="C41" s="298"/>
      <c r="D41" s="298" t="s">
        <v>187</v>
      </c>
      <c r="E41" s="170"/>
      <c r="F41" s="188">
        <f t="shared" si="7"/>
        <v>64</v>
      </c>
      <c r="G41" s="188">
        <v>20</v>
      </c>
      <c r="H41" s="161">
        <f>K41+L41</f>
        <v>44</v>
      </c>
      <c r="I41" s="189">
        <v>10</v>
      </c>
      <c r="J41" s="188"/>
      <c r="K41" s="189"/>
      <c r="L41" s="189">
        <v>44</v>
      </c>
      <c r="M41" s="312"/>
      <c r="N41" s="190"/>
      <c r="O41" s="190"/>
      <c r="P41" s="190"/>
      <c r="Q41" s="190"/>
      <c r="R41" s="191"/>
    </row>
    <row r="42" spans="1:18" s="1" customFormat="1" ht="30" customHeight="1" thickBot="1">
      <c r="A42" s="101" t="s">
        <v>150</v>
      </c>
      <c r="B42" s="102" t="s">
        <v>151</v>
      </c>
      <c r="C42" s="326"/>
      <c r="D42" s="327">
        <v>1</v>
      </c>
      <c r="E42" s="300"/>
      <c r="F42" s="192">
        <v>51</v>
      </c>
      <c r="G42" s="192">
        <v>17</v>
      </c>
      <c r="H42" s="192">
        <v>34</v>
      </c>
      <c r="I42" s="193">
        <v>18</v>
      </c>
      <c r="J42" s="192">
        <v>0</v>
      </c>
      <c r="K42" s="193">
        <v>34</v>
      </c>
      <c r="L42" s="193">
        <v>0</v>
      </c>
      <c r="M42" s="313"/>
      <c r="N42" s="194"/>
      <c r="O42" s="194"/>
      <c r="P42" s="194"/>
      <c r="Q42" s="194"/>
      <c r="R42" s="195"/>
    </row>
    <row r="43" spans="1:18" s="1" customFormat="1" ht="30" customHeight="1" thickBot="1">
      <c r="A43" s="103" t="s">
        <v>152</v>
      </c>
      <c r="B43" s="104" t="s">
        <v>153</v>
      </c>
      <c r="C43" s="328"/>
      <c r="D43" s="328">
        <v>1</v>
      </c>
      <c r="E43" s="196"/>
      <c r="F43" s="196">
        <v>51</v>
      </c>
      <c r="G43" s="196">
        <v>17</v>
      </c>
      <c r="H43" s="196">
        <v>34</v>
      </c>
      <c r="I43" s="157">
        <v>18</v>
      </c>
      <c r="J43" s="196"/>
      <c r="K43" s="157">
        <v>34</v>
      </c>
      <c r="L43" s="157">
        <v>0</v>
      </c>
      <c r="M43" s="314"/>
      <c r="N43" s="197"/>
      <c r="O43" s="197"/>
      <c r="P43" s="197"/>
      <c r="Q43" s="197"/>
      <c r="R43" s="198"/>
    </row>
    <row r="44" spans="1:18" s="1" customFormat="1" ht="30" customHeight="1" thickBot="1">
      <c r="A44" s="391" t="s">
        <v>180</v>
      </c>
      <c r="B44" s="392"/>
      <c r="C44" s="329"/>
      <c r="D44" s="329"/>
      <c r="E44" s="301"/>
      <c r="F44" s="150">
        <f>SUM(F45+F50+F55+F72+F73+F77+F78+F82+F86+F90)</f>
        <v>4536</v>
      </c>
      <c r="G44" s="150">
        <f>SUM(G45+G50+G54)</f>
        <v>1512</v>
      </c>
      <c r="H44" s="150">
        <f>SUM(H45+H50+H54)</f>
        <v>3024</v>
      </c>
      <c r="I44" s="151">
        <f>SUM(I45+I50+I55+I54)</f>
        <v>1999</v>
      </c>
      <c r="J44" s="150"/>
      <c r="K44" s="151">
        <f t="shared" ref="K44:L44" si="8">K45+K50</f>
        <v>0</v>
      </c>
      <c r="L44" s="151">
        <f t="shared" si="8"/>
        <v>0</v>
      </c>
      <c r="M44" s="225">
        <f>SUM(M45+M50+M54)</f>
        <v>576</v>
      </c>
      <c r="N44" s="151">
        <f>SUM(N45+N50+N55+N71+N90)</f>
        <v>612</v>
      </c>
      <c r="O44" s="151">
        <f>SUM(O45+O55+O71+O77)</f>
        <v>576</v>
      </c>
      <c r="P44" s="151">
        <f>SUM(P45+P55+P76+P81+P72+P73)</f>
        <v>468</v>
      </c>
      <c r="Q44" s="151">
        <v>540</v>
      </c>
      <c r="R44" s="152">
        <f>SUM(R45+R55+R86)</f>
        <v>252</v>
      </c>
    </row>
    <row r="45" spans="1:18" s="1" customFormat="1" ht="47.25" customHeight="1" thickBot="1">
      <c r="A45" s="105" t="s">
        <v>36</v>
      </c>
      <c r="B45" s="105" t="s">
        <v>37</v>
      </c>
      <c r="C45" s="330">
        <v>4</v>
      </c>
      <c r="D45" s="330">
        <v>7</v>
      </c>
      <c r="E45" s="369">
        <v>1</v>
      </c>
      <c r="F45" s="199">
        <f>SUM(F46:F49)</f>
        <v>644</v>
      </c>
      <c r="G45" s="200">
        <f>SUM(G46:G49)</f>
        <v>216</v>
      </c>
      <c r="H45" s="177">
        <f>K45+L45+M45+N45+O45+P45+Q45+R45</f>
        <v>428</v>
      </c>
      <c r="I45" s="201">
        <f>I46+I47+I48+I49</f>
        <v>362</v>
      </c>
      <c r="J45" s="202">
        <f>J46+J47+J48+J49</f>
        <v>0</v>
      </c>
      <c r="K45" s="203">
        <f>SUM(K46:K49)</f>
        <v>0</v>
      </c>
      <c r="L45" s="204">
        <f>SUM(L46:L49)</f>
        <v>0</v>
      </c>
      <c r="M45" s="283">
        <f>M46+M47+M48+M49</f>
        <v>160</v>
      </c>
      <c r="N45" s="204">
        <f t="shared" ref="N45:R45" si="9">N46+N47+N48+N49</f>
        <v>68</v>
      </c>
      <c r="O45" s="204">
        <f t="shared" si="9"/>
        <v>64</v>
      </c>
      <c r="P45" s="204">
        <f t="shared" si="9"/>
        <v>44</v>
      </c>
      <c r="Q45" s="204">
        <f t="shared" si="9"/>
        <v>64</v>
      </c>
      <c r="R45" s="204">
        <f t="shared" si="9"/>
        <v>28</v>
      </c>
    </row>
    <row r="46" spans="1:18" s="1" customFormat="1" ht="30" customHeight="1">
      <c r="A46" s="106" t="s">
        <v>38</v>
      </c>
      <c r="B46" s="97" t="s">
        <v>39</v>
      </c>
      <c r="C46" s="324"/>
      <c r="D46" s="324">
        <v>3</v>
      </c>
      <c r="E46" s="181"/>
      <c r="F46" s="205">
        <f>G46+H46</f>
        <v>72</v>
      </c>
      <c r="G46" s="206">
        <v>24</v>
      </c>
      <c r="H46" s="154">
        <f t="shared" ref="H46:H49" si="10">K46+L46+M46+N46+O46+P46+Q46+R46</f>
        <v>48</v>
      </c>
      <c r="I46" s="181">
        <v>8</v>
      </c>
      <c r="J46" s="180">
        <v>0</v>
      </c>
      <c r="K46" s="205"/>
      <c r="L46" s="207"/>
      <c r="M46" s="315">
        <v>48</v>
      </c>
      <c r="N46" s="207"/>
      <c r="O46" s="205"/>
      <c r="P46" s="279"/>
      <c r="Q46" s="183"/>
      <c r="R46" s="184"/>
    </row>
    <row r="47" spans="1:18" s="1" customFormat="1" ht="30" customHeight="1">
      <c r="A47" s="94" t="s">
        <v>40</v>
      </c>
      <c r="B47" s="92" t="s">
        <v>28</v>
      </c>
      <c r="C47" s="298"/>
      <c r="D47" s="298"/>
      <c r="E47" s="162">
        <v>3</v>
      </c>
      <c r="F47" s="162">
        <f t="shared" ref="F47:F49" si="11">G47+H47</f>
        <v>72</v>
      </c>
      <c r="G47" s="166">
        <v>24</v>
      </c>
      <c r="H47" s="161">
        <f t="shared" si="10"/>
        <v>48</v>
      </c>
      <c r="I47" s="162">
        <v>24</v>
      </c>
      <c r="J47" s="174">
        <v>0</v>
      </c>
      <c r="K47" s="208"/>
      <c r="L47" s="162"/>
      <c r="M47" s="316">
        <v>48</v>
      </c>
      <c r="N47" s="162"/>
      <c r="O47" s="208"/>
      <c r="P47" s="166"/>
      <c r="Q47" s="167"/>
      <c r="R47" s="168"/>
    </row>
    <row r="48" spans="1:18" s="1" customFormat="1" ht="30" customHeight="1">
      <c r="A48" s="94" t="s">
        <v>41</v>
      </c>
      <c r="B48" s="92" t="s">
        <v>27</v>
      </c>
      <c r="C48" s="298">
        <v>3.7</v>
      </c>
      <c r="D48" s="298" t="s">
        <v>188</v>
      </c>
      <c r="E48" s="162"/>
      <c r="F48" s="162">
        <f t="shared" si="11"/>
        <v>246</v>
      </c>
      <c r="G48" s="209">
        <v>80</v>
      </c>
      <c r="H48" s="161">
        <f t="shared" si="10"/>
        <v>166</v>
      </c>
      <c r="I48" s="162">
        <v>166</v>
      </c>
      <c r="J48" s="185">
        <v>0</v>
      </c>
      <c r="K48" s="210"/>
      <c r="L48" s="157"/>
      <c r="M48" s="317">
        <v>32</v>
      </c>
      <c r="N48" s="162">
        <v>34</v>
      </c>
      <c r="O48" s="208">
        <v>32</v>
      </c>
      <c r="P48" s="162">
        <v>22</v>
      </c>
      <c r="Q48" s="165">
        <v>32</v>
      </c>
      <c r="R48" s="211">
        <v>14</v>
      </c>
    </row>
    <row r="49" spans="1:53" s="1" customFormat="1" ht="30" customHeight="1" thickBot="1">
      <c r="A49" s="107" t="s">
        <v>42</v>
      </c>
      <c r="B49" s="100" t="s">
        <v>31</v>
      </c>
      <c r="C49" s="298">
        <v>3.7</v>
      </c>
      <c r="D49" s="298" t="s">
        <v>188</v>
      </c>
      <c r="E49" s="189"/>
      <c r="F49" s="210">
        <f t="shared" si="11"/>
        <v>254</v>
      </c>
      <c r="G49" s="212">
        <v>88</v>
      </c>
      <c r="H49" s="176">
        <f t="shared" si="10"/>
        <v>166</v>
      </c>
      <c r="I49" s="189">
        <v>164</v>
      </c>
      <c r="J49" s="213">
        <v>0</v>
      </c>
      <c r="K49" s="214"/>
      <c r="L49" s="189"/>
      <c r="M49" s="318">
        <v>32</v>
      </c>
      <c r="N49" s="189">
        <v>34</v>
      </c>
      <c r="O49" s="214">
        <v>32</v>
      </c>
      <c r="P49" s="189">
        <v>22</v>
      </c>
      <c r="Q49" s="215">
        <v>32</v>
      </c>
      <c r="R49" s="216">
        <v>14</v>
      </c>
    </row>
    <row r="50" spans="1:53" s="1" customFormat="1" ht="52.5" customHeight="1" thickBot="1">
      <c r="A50" s="87" t="s">
        <v>43</v>
      </c>
      <c r="B50" s="108" t="s">
        <v>44</v>
      </c>
      <c r="C50" s="331"/>
      <c r="D50" s="331">
        <v>2</v>
      </c>
      <c r="E50" s="370">
        <v>1</v>
      </c>
      <c r="F50" s="148">
        <f>G50+H50</f>
        <v>321</v>
      </c>
      <c r="G50" s="217">
        <f>G51+G52+G53</f>
        <v>108</v>
      </c>
      <c r="H50" s="148">
        <f>R50+Q50+P50+O50+N50+M50+L50+K50</f>
        <v>213</v>
      </c>
      <c r="I50" s="149">
        <f t="shared" ref="I50:Q50" si="12">I51+I52+I53</f>
        <v>74</v>
      </c>
      <c r="J50" s="149">
        <f t="shared" si="12"/>
        <v>0</v>
      </c>
      <c r="K50" s="149">
        <f t="shared" si="12"/>
        <v>0</v>
      </c>
      <c r="L50" s="149">
        <f t="shared" si="12"/>
        <v>0</v>
      </c>
      <c r="M50" s="319">
        <f>M51+M52+M53</f>
        <v>128</v>
      </c>
      <c r="N50" s="149">
        <f t="shared" si="12"/>
        <v>85</v>
      </c>
      <c r="O50" s="149">
        <f t="shared" si="12"/>
        <v>0</v>
      </c>
      <c r="P50" s="149">
        <f t="shared" si="12"/>
        <v>0</v>
      </c>
      <c r="Q50" s="149">
        <f t="shared" si="12"/>
        <v>0</v>
      </c>
      <c r="R50" s="149">
        <f>R51+R52+R53</f>
        <v>0</v>
      </c>
    </row>
    <row r="51" spans="1:53" s="1" customFormat="1" ht="30" customHeight="1">
      <c r="A51" s="109" t="s">
        <v>45</v>
      </c>
      <c r="B51" s="110" t="s">
        <v>34</v>
      </c>
      <c r="C51" s="328"/>
      <c r="D51" s="328"/>
      <c r="E51" s="157">
        <v>3</v>
      </c>
      <c r="F51" s="156">
        <f t="shared" ref="F51:F53" si="13">G51+H51</f>
        <v>96</v>
      </c>
      <c r="G51" s="218">
        <v>32</v>
      </c>
      <c r="H51" s="156">
        <f>R51+Q51+P51+O51+N51+M51+L51+K51</f>
        <v>64</v>
      </c>
      <c r="I51" s="157">
        <v>20</v>
      </c>
      <c r="J51" s="185">
        <v>0</v>
      </c>
      <c r="K51" s="210"/>
      <c r="L51" s="157"/>
      <c r="M51" s="320">
        <v>64</v>
      </c>
      <c r="N51" s="157">
        <v>0</v>
      </c>
      <c r="O51" s="210"/>
      <c r="P51" s="209"/>
      <c r="Q51" s="197"/>
      <c r="R51" s="198"/>
    </row>
    <row r="52" spans="1:53" s="1" customFormat="1" ht="30" customHeight="1">
      <c r="A52" s="111" t="s">
        <v>46</v>
      </c>
      <c r="B52" s="112" t="s">
        <v>47</v>
      </c>
      <c r="C52" s="332"/>
      <c r="D52" s="332">
        <v>4</v>
      </c>
      <c r="E52" s="164"/>
      <c r="F52" s="162">
        <f t="shared" si="13"/>
        <v>129</v>
      </c>
      <c r="G52" s="219">
        <v>44</v>
      </c>
      <c r="H52" s="156">
        <f t="shared" ref="H52:H53" si="14">R52+Q52+P52+O52+N52+M52+L52+K52</f>
        <v>85</v>
      </c>
      <c r="I52" s="164">
        <v>28</v>
      </c>
      <c r="J52" s="176">
        <v>0</v>
      </c>
      <c r="K52" s="219"/>
      <c r="L52" s="164"/>
      <c r="M52" s="321">
        <v>0</v>
      </c>
      <c r="N52" s="164">
        <v>85</v>
      </c>
      <c r="O52" s="164"/>
      <c r="P52" s="219"/>
      <c r="Q52" s="187"/>
      <c r="R52" s="220"/>
    </row>
    <row r="53" spans="1:53" s="1" customFormat="1" ht="30" customHeight="1" thickBot="1">
      <c r="A53" s="111" t="s">
        <v>48</v>
      </c>
      <c r="B53" s="113" t="s">
        <v>35</v>
      </c>
      <c r="C53" s="333"/>
      <c r="D53" s="333">
        <v>3</v>
      </c>
      <c r="E53" s="164"/>
      <c r="F53" s="164">
        <f t="shared" si="13"/>
        <v>96</v>
      </c>
      <c r="G53" s="221">
        <v>32</v>
      </c>
      <c r="H53" s="157">
        <f t="shared" si="14"/>
        <v>64</v>
      </c>
      <c r="I53" s="164">
        <v>26</v>
      </c>
      <c r="J53" s="222">
        <v>0</v>
      </c>
      <c r="K53" s="164"/>
      <c r="L53" s="164"/>
      <c r="M53" s="222">
        <v>64</v>
      </c>
      <c r="N53" s="164">
        <v>0</v>
      </c>
      <c r="O53" s="164"/>
      <c r="P53" s="164"/>
      <c r="Q53" s="187"/>
      <c r="R53" s="220"/>
    </row>
    <row r="54" spans="1:53" s="1" customFormat="1" ht="30" customHeight="1" thickBot="1">
      <c r="A54" s="114" t="s">
        <v>49</v>
      </c>
      <c r="B54" s="115" t="s">
        <v>50</v>
      </c>
      <c r="C54" s="334"/>
      <c r="D54" s="334">
        <v>21</v>
      </c>
      <c r="E54" s="334">
        <v>15</v>
      </c>
      <c r="F54" s="223">
        <f>SUM(F55+F70)</f>
        <v>4471</v>
      </c>
      <c r="G54" s="224">
        <f t="shared" ref="G54:J54" si="15">G55+G70</f>
        <v>1188</v>
      </c>
      <c r="H54" s="225">
        <f>SUM(H55+H70)</f>
        <v>2383</v>
      </c>
      <c r="I54" s="151">
        <f t="shared" si="15"/>
        <v>1144</v>
      </c>
      <c r="J54" s="225">
        <f t="shared" si="15"/>
        <v>80</v>
      </c>
      <c r="K54" s="226">
        <f>K70+K55</f>
        <v>0</v>
      </c>
      <c r="L54" s="226">
        <f t="shared" ref="L54:R54" si="16">L70+L55</f>
        <v>0</v>
      </c>
      <c r="M54" s="236">
        <f t="shared" si="16"/>
        <v>288</v>
      </c>
      <c r="N54" s="226">
        <f t="shared" si="16"/>
        <v>675</v>
      </c>
      <c r="O54" s="226">
        <f t="shared" si="16"/>
        <v>512</v>
      </c>
      <c r="P54" s="226">
        <f t="shared" si="16"/>
        <v>784</v>
      </c>
      <c r="Q54" s="226">
        <f t="shared" si="16"/>
        <v>512</v>
      </c>
      <c r="R54" s="227">
        <f t="shared" si="16"/>
        <v>108</v>
      </c>
    </row>
    <row r="55" spans="1:53" s="1" customFormat="1" ht="30" customHeight="1" thickBot="1">
      <c r="A55" s="116" t="s">
        <v>51</v>
      </c>
      <c r="B55" s="117" t="s">
        <v>52</v>
      </c>
      <c r="C55" s="335"/>
      <c r="D55" s="335">
        <v>11</v>
      </c>
      <c r="E55" s="371">
        <v>3</v>
      </c>
      <c r="F55" s="228">
        <f>SUM(F56:F69)</f>
        <v>1310</v>
      </c>
      <c r="G55" s="229">
        <f>SUM(G56:G69)</f>
        <v>436</v>
      </c>
      <c r="H55" s="230">
        <f>SUM(H56:H69)</f>
        <v>874</v>
      </c>
      <c r="I55" s="231">
        <f>SUM(I56:I69)</f>
        <v>419</v>
      </c>
      <c r="J55" s="232">
        <v>0</v>
      </c>
      <c r="K55" s="147">
        <v>0</v>
      </c>
      <c r="L55" s="193">
        <f>L57+L58+L59+L60+L61+L62+L63+L65+L66+L56+L64</f>
        <v>0</v>
      </c>
      <c r="M55" s="232">
        <f>M57+M58+M59+M60+M61+M62+M63+M64+M65+M66+M56</f>
        <v>288</v>
      </c>
      <c r="N55" s="193">
        <f t="shared" ref="N55:Q55" si="17">N57+N58+N59+N60+N61+N62+N63+N65+N66+N56+N64</f>
        <v>374</v>
      </c>
      <c r="O55" s="193">
        <f t="shared" si="17"/>
        <v>33</v>
      </c>
      <c r="P55" s="193">
        <f t="shared" si="17"/>
        <v>35</v>
      </c>
      <c r="Q55" s="193">
        <f t="shared" si="17"/>
        <v>0</v>
      </c>
      <c r="R55" s="193">
        <f>SUM(R56:R69)</f>
        <v>108</v>
      </c>
    </row>
    <row r="56" spans="1:53" s="1" customFormat="1" ht="52.5" customHeight="1" thickBot="1">
      <c r="A56" s="118" t="s">
        <v>53</v>
      </c>
      <c r="B56" s="119" t="s">
        <v>54</v>
      </c>
      <c r="C56" s="336"/>
      <c r="D56" s="336">
        <v>4</v>
      </c>
      <c r="E56" s="156"/>
      <c r="F56" s="156">
        <f>G56+H56</f>
        <v>128</v>
      </c>
      <c r="G56" s="156">
        <v>43</v>
      </c>
      <c r="H56" s="233">
        <f t="shared" ref="H56:H65" si="18">K56+L56+M56+N56+O56+P56+Q56+R56</f>
        <v>85</v>
      </c>
      <c r="I56" s="156">
        <v>50</v>
      </c>
      <c r="J56" s="233"/>
      <c r="K56" s="156"/>
      <c r="L56" s="156"/>
      <c r="M56" s="233"/>
      <c r="N56" s="156">
        <v>85</v>
      </c>
      <c r="O56" s="156"/>
      <c r="P56" s="156"/>
      <c r="Q56" s="159"/>
      <c r="R56" s="160"/>
      <c r="AL56" s="433"/>
      <c r="AM56" s="434"/>
      <c r="AN56" s="63"/>
      <c r="AO56" s="63"/>
      <c r="AP56" s="63"/>
      <c r="AQ56" s="63"/>
      <c r="AR56" s="63"/>
      <c r="AS56" s="63"/>
      <c r="AT56" s="63"/>
      <c r="AU56" s="63"/>
      <c r="AV56" s="6"/>
      <c r="AW56" s="6"/>
      <c r="AX56" s="6"/>
      <c r="AY56" s="6"/>
      <c r="AZ56" s="6"/>
      <c r="BA56" s="6"/>
    </row>
    <row r="57" spans="1:53" s="1" customFormat="1" ht="27" customHeight="1" thickBot="1">
      <c r="A57" s="120" t="s">
        <v>55</v>
      </c>
      <c r="B57" s="121" t="s">
        <v>56</v>
      </c>
      <c r="C57" s="337"/>
      <c r="D57" s="306">
        <v>4</v>
      </c>
      <c r="E57" s="162"/>
      <c r="F57" s="156">
        <f t="shared" ref="F57:F66" si="19">G57+H57</f>
        <v>51</v>
      </c>
      <c r="G57" s="162">
        <v>17</v>
      </c>
      <c r="H57" s="234">
        <f t="shared" si="18"/>
        <v>34</v>
      </c>
      <c r="I57" s="162">
        <v>18</v>
      </c>
      <c r="J57" s="234"/>
      <c r="K57" s="162"/>
      <c r="L57" s="162"/>
      <c r="M57" s="234"/>
      <c r="N57" s="162">
        <v>34</v>
      </c>
      <c r="O57" s="162"/>
      <c r="P57" s="162"/>
      <c r="Q57" s="167"/>
      <c r="R57" s="168"/>
      <c r="AL57" s="20"/>
      <c r="AM57" s="21"/>
      <c r="AN57" s="22"/>
      <c r="AO57" s="23"/>
      <c r="AP57" s="24"/>
      <c r="AQ57" s="25"/>
      <c r="AR57" s="25"/>
      <c r="AS57" s="24"/>
      <c r="AT57" s="25"/>
      <c r="AU57" s="26"/>
      <c r="AV57" s="27"/>
      <c r="AW57" s="27"/>
      <c r="AX57" s="28"/>
      <c r="AY57" s="29"/>
      <c r="AZ57" s="30"/>
      <c r="BA57" s="30"/>
    </row>
    <row r="58" spans="1:53" s="1" customFormat="1" ht="30" customHeight="1">
      <c r="A58" s="120" t="s">
        <v>57</v>
      </c>
      <c r="B58" s="121" t="s">
        <v>58</v>
      </c>
      <c r="C58" s="337"/>
      <c r="D58" s="337">
        <v>4</v>
      </c>
      <c r="E58" s="162"/>
      <c r="F58" s="156">
        <f t="shared" si="19"/>
        <v>101</v>
      </c>
      <c r="G58" s="162">
        <v>33</v>
      </c>
      <c r="H58" s="234">
        <f t="shared" si="18"/>
        <v>68</v>
      </c>
      <c r="I58" s="162">
        <v>30</v>
      </c>
      <c r="J58" s="234"/>
      <c r="K58" s="162"/>
      <c r="L58" s="162"/>
      <c r="M58" s="234"/>
      <c r="N58" s="162">
        <v>68</v>
      </c>
      <c r="O58" s="162"/>
      <c r="P58" s="162"/>
      <c r="Q58" s="167"/>
      <c r="R58" s="168"/>
      <c r="AL58" s="31"/>
      <c r="AM58" s="32"/>
      <c r="AN58" s="33"/>
      <c r="AO58" s="34"/>
      <c r="AP58" s="35"/>
      <c r="AQ58" s="36"/>
      <c r="AR58" s="37"/>
      <c r="AS58" s="38"/>
      <c r="AT58" s="34"/>
      <c r="AU58" s="39"/>
      <c r="AV58" s="40"/>
      <c r="AW58" s="41"/>
      <c r="AX58" s="40"/>
      <c r="AY58" s="42"/>
      <c r="AZ58" s="43"/>
      <c r="BA58" s="44"/>
    </row>
    <row r="59" spans="1:53" s="1" customFormat="1" ht="30" customHeight="1">
      <c r="A59" s="120" t="s">
        <v>59</v>
      </c>
      <c r="B59" s="121" t="s">
        <v>60</v>
      </c>
      <c r="C59" s="337"/>
      <c r="D59" s="337">
        <v>4</v>
      </c>
      <c r="E59" s="162"/>
      <c r="F59" s="156">
        <f t="shared" si="19"/>
        <v>99</v>
      </c>
      <c r="G59" s="162">
        <v>33</v>
      </c>
      <c r="H59" s="234">
        <f t="shared" si="18"/>
        <v>66</v>
      </c>
      <c r="I59" s="162">
        <v>30</v>
      </c>
      <c r="J59" s="234"/>
      <c r="K59" s="162"/>
      <c r="L59" s="162"/>
      <c r="M59" s="234">
        <v>32</v>
      </c>
      <c r="N59" s="162">
        <v>34</v>
      </c>
      <c r="O59" s="162"/>
      <c r="P59" s="162"/>
      <c r="Q59" s="167"/>
      <c r="R59" s="168"/>
      <c r="AL59" s="45"/>
      <c r="AM59" s="18"/>
      <c r="AN59" s="10"/>
      <c r="AO59" s="17"/>
      <c r="AP59" s="46"/>
      <c r="AQ59" s="9"/>
      <c r="AR59" s="13"/>
      <c r="AS59" s="11"/>
      <c r="AT59" s="17"/>
      <c r="AU59" s="9"/>
      <c r="AV59" s="47"/>
      <c r="AW59" s="13"/>
      <c r="AX59" s="47"/>
      <c r="AY59" s="14"/>
      <c r="AZ59" s="15"/>
      <c r="BA59" s="16"/>
    </row>
    <row r="60" spans="1:53" s="1" customFormat="1" ht="30" customHeight="1">
      <c r="A60" s="120" t="s">
        <v>61</v>
      </c>
      <c r="B60" s="122" t="s">
        <v>62</v>
      </c>
      <c r="C60" s="338"/>
      <c r="D60" s="338"/>
      <c r="E60" s="162">
        <v>3</v>
      </c>
      <c r="F60" s="156">
        <f t="shared" si="19"/>
        <v>96</v>
      </c>
      <c r="G60" s="162">
        <v>32</v>
      </c>
      <c r="H60" s="234">
        <f t="shared" si="18"/>
        <v>64</v>
      </c>
      <c r="I60" s="162">
        <v>30</v>
      </c>
      <c r="J60" s="234"/>
      <c r="K60" s="162"/>
      <c r="L60" s="162"/>
      <c r="M60" s="234">
        <v>64</v>
      </c>
      <c r="N60" s="162">
        <v>0</v>
      </c>
      <c r="O60" s="162"/>
      <c r="P60" s="162"/>
      <c r="Q60" s="167"/>
      <c r="R60" s="168"/>
      <c r="AL60" s="45"/>
      <c r="AM60" s="18"/>
      <c r="AN60" s="10"/>
      <c r="AO60" s="7"/>
      <c r="AP60" s="48"/>
      <c r="AQ60" s="9"/>
      <c r="AR60" s="13"/>
      <c r="AS60" s="19"/>
      <c r="AT60" s="7"/>
      <c r="AU60" s="8"/>
      <c r="AV60" s="14"/>
      <c r="AW60" s="13"/>
      <c r="AX60" s="47"/>
      <c r="AY60" s="13"/>
      <c r="AZ60" s="12"/>
      <c r="BA60" s="49"/>
    </row>
    <row r="61" spans="1:53" s="1" customFormat="1" ht="30" customHeight="1" thickBot="1">
      <c r="A61" s="120" t="s">
        <v>63</v>
      </c>
      <c r="B61" s="121" t="s">
        <v>64</v>
      </c>
      <c r="C61" s="337"/>
      <c r="D61" s="337">
        <v>4</v>
      </c>
      <c r="E61" s="162"/>
      <c r="F61" s="156">
        <f t="shared" si="19"/>
        <v>151</v>
      </c>
      <c r="G61" s="162">
        <v>50</v>
      </c>
      <c r="H61" s="234">
        <f t="shared" si="18"/>
        <v>101</v>
      </c>
      <c r="I61" s="162">
        <v>50</v>
      </c>
      <c r="J61" s="234"/>
      <c r="K61" s="162"/>
      <c r="L61" s="162"/>
      <c r="M61" s="234">
        <v>16</v>
      </c>
      <c r="N61" s="162">
        <v>85</v>
      </c>
      <c r="O61" s="162"/>
      <c r="P61" s="162"/>
      <c r="Q61" s="167"/>
      <c r="R61" s="168"/>
      <c r="AL61" s="50"/>
      <c r="AM61" s="51"/>
      <c r="AN61" s="52"/>
      <c r="AO61" s="53"/>
      <c r="AP61" s="54"/>
      <c r="AQ61" s="55"/>
      <c r="AR61" s="56"/>
      <c r="AS61" s="57"/>
      <c r="AT61" s="53"/>
      <c r="AU61" s="55"/>
      <c r="AV61" s="58"/>
      <c r="AW61" s="56"/>
      <c r="AX61" s="59"/>
      <c r="AY61" s="56"/>
      <c r="AZ61" s="60"/>
      <c r="BA61" s="61"/>
    </row>
    <row r="62" spans="1:53" s="62" customFormat="1" ht="30" customHeight="1">
      <c r="A62" s="123" t="s">
        <v>65</v>
      </c>
      <c r="B62" s="121" t="s">
        <v>66</v>
      </c>
      <c r="C62" s="337"/>
      <c r="D62" s="337">
        <v>3</v>
      </c>
      <c r="E62" s="162"/>
      <c r="F62" s="156">
        <f t="shared" si="19"/>
        <v>120</v>
      </c>
      <c r="G62" s="162">
        <v>40</v>
      </c>
      <c r="H62" s="234">
        <f t="shared" si="18"/>
        <v>80</v>
      </c>
      <c r="I62" s="162">
        <v>45</v>
      </c>
      <c r="J62" s="162"/>
      <c r="K62" s="162"/>
      <c r="L62" s="162"/>
      <c r="M62" s="234">
        <v>80</v>
      </c>
      <c r="N62" s="162">
        <v>0</v>
      </c>
      <c r="O62" s="162"/>
      <c r="P62" s="162"/>
      <c r="Q62" s="167"/>
      <c r="R62" s="168"/>
    </row>
    <row r="63" spans="1:53" s="1" customFormat="1" ht="30" customHeight="1">
      <c r="A63" s="120" t="s">
        <v>67</v>
      </c>
      <c r="B63" s="121" t="s">
        <v>68</v>
      </c>
      <c r="C63" s="337"/>
      <c r="D63" s="337"/>
      <c r="E63" s="162">
        <v>3</v>
      </c>
      <c r="F63" s="156">
        <f t="shared" si="19"/>
        <v>96</v>
      </c>
      <c r="G63" s="162">
        <v>32</v>
      </c>
      <c r="H63" s="234">
        <f t="shared" si="18"/>
        <v>64</v>
      </c>
      <c r="I63" s="162">
        <v>30</v>
      </c>
      <c r="J63" s="234"/>
      <c r="K63" s="162"/>
      <c r="L63" s="162"/>
      <c r="M63" s="234">
        <v>64</v>
      </c>
      <c r="N63" s="162"/>
      <c r="O63" s="162"/>
      <c r="P63" s="162"/>
      <c r="Q63" s="167"/>
      <c r="R63" s="168"/>
    </row>
    <row r="64" spans="1:53" s="1" customFormat="1" ht="30" customHeight="1">
      <c r="A64" s="120" t="s">
        <v>69</v>
      </c>
      <c r="B64" s="121" t="s">
        <v>70</v>
      </c>
      <c r="C64" s="337"/>
      <c r="D64" s="337"/>
      <c r="E64" s="162">
        <v>4</v>
      </c>
      <c r="F64" s="156">
        <f t="shared" si="19"/>
        <v>99</v>
      </c>
      <c r="G64" s="162">
        <v>33</v>
      </c>
      <c r="H64" s="234">
        <f t="shared" si="18"/>
        <v>66</v>
      </c>
      <c r="I64" s="162">
        <v>30</v>
      </c>
      <c r="J64" s="234"/>
      <c r="K64" s="162"/>
      <c r="L64" s="162"/>
      <c r="M64" s="234">
        <v>32</v>
      </c>
      <c r="N64" s="162">
        <v>34</v>
      </c>
      <c r="O64" s="162"/>
      <c r="P64" s="162"/>
      <c r="Q64" s="167"/>
      <c r="R64" s="168"/>
    </row>
    <row r="65" spans="1:19" s="1" customFormat="1" ht="51" customHeight="1">
      <c r="A65" s="120" t="s">
        <v>71</v>
      </c>
      <c r="B65" s="121" t="s">
        <v>72</v>
      </c>
      <c r="C65" s="337"/>
      <c r="D65" s="337">
        <v>4</v>
      </c>
      <c r="E65" s="162"/>
      <c r="F65" s="156">
        <f t="shared" si="19"/>
        <v>51</v>
      </c>
      <c r="G65" s="162">
        <v>17</v>
      </c>
      <c r="H65" s="234">
        <f t="shared" si="18"/>
        <v>34</v>
      </c>
      <c r="I65" s="162">
        <v>16</v>
      </c>
      <c r="J65" s="234"/>
      <c r="K65" s="162"/>
      <c r="L65" s="162"/>
      <c r="M65" s="234"/>
      <c r="N65" s="162">
        <v>34</v>
      </c>
      <c r="O65" s="162"/>
      <c r="P65" s="162"/>
      <c r="Q65" s="167"/>
      <c r="R65" s="168"/>
    </row>
    <row r="66" spans="1:19" s="1" customFormat="1" ht="44.25" customHeight="1">
      <c r="A66" s="120" t="s">
        <v>73</v>
      </c>
      <c r="B66" s="121" t="s">
        <v>74</v>
      </c>
      <c r="C66" s="337"/>
      <c r="D66" s="337">
        <v>5.6</v>
      </c>
      <c r="E66" s="349"/>
      <c r="F66" s="162">
        <f t="shared" si="19"/>
        <v>102</v>
      </c>
      <c r="G66" s="165">
        <v>34</v>
      </c>
      <c r="H66" s="162">
        <f t="shared" ref="H66:H90" si="20">R66+Q66+P66+O66+N66+M66+L66+K66</f>
        <v>68</v>
      </c>
      <c r="I66" s="162">
        <v>34</v>
      </c>
      <c r="J66" s="234"/>
      <c r="K66" s="162"/>
      <c r="L66" s="162"/>
      <c r="M66" s="234"/>
      <c r="N66" s="162"/>
      <c r="O66" s="162">
        <v>33</v>
      </c>
      <c r="P66" s="162">
        <v>35</v>
      </c>
      <c r="Q66" s="167"/>
      <c r="R66" s="168"/>
      <c r="S66" s="71"/>
    </row>
    <row r="67" spans="1:19" s="1" customFormat="1" ht="30" customHeight="1">
      <c r="A67" s="305" t="s">
        <v>173</v>
      </c>
      <c r="B67" s="121" t="s">
        <v>199</v>
      </c>
      <c r="C67" s="337"/>
      <c r="D67" s="337">
        <v>8</v>
      </c>
      <c r="E67" s="166"/>
      <c r="F67" s="162">
        <f>SUM(G67:H67)</f>
        <v>108</v>
      </c>
      <c r="G67" s="208">
        <v>36</v>
      </c>
      <c r="H67" s="162">
        <v>72</v>
      </c>
      <c r="I67" s="162">
        <v>20</v>
      </c>
      <c r="J67" s="234"/>
      <c r="K67" s="162"/>
      <c r="L67" s="162"/>
      <c r="M67" s="234"/>
      <c r="N67" s="162"/>
      <c r="O67" s="162"/>
      <c r="P67" s="162"/>
      <c r="Q67" s="167"/>
      <c r="R67" s="281">
        <v>36</v>
      </c>
      <c r="S67" s="71"/>
    </row>
    <row r="68" spans="1:19" s="1" customFormat="1" ht="30" customHeight="1">
      <c r="A68" s="305" t="s">
        <v>174</v>
      </c>
      <c r="B68" s="121" t="s">
        <v>175</v>
      </c>
      <c r="C68" s="337"/>
      <c r="D68" s="348" t="s">
        <v>189</v>
      </c>
      <c r="E68" s="166"/>
      <c r="F68" s="162">
        <f>SUM(G68:H68)</f>
        <v>54</v>
      </c>
      <c r="G68" s="208">
        <v>18</v>
      </c>
      <c r="H68" s="162">
        <v>36</v>
      </c>
      <c r="I68" s="162">
        <v>18</v>
      </c>
      <c r="J68" s="234"/>
      <c r="K68" s="162"/>
      <c r="L68" s="162"/>
      <c r="M68" s="234"/>
      <c r="N68" s="162"/>
      <c r="O68" s="162"/>
      <c r="P68" s="162"/>
      <c r="Q68" s="167"/>
      <c r="R68" s="281">
        <v>36</v>
      </c>
      <c r="S68" s="71"/>
    </row>
    <row r="69" spans="1:19" s="1" customFormat="1" ht="30" customHeight="1" thickBot="1">
      <c r="A69" s="269" t="s">
        <v>176</v>
      </c>
      <c r="B69" s="361" t="s">
        <v>177</v>
      </c>
      <c r="C69" s="362"/>
      <c r="D69" s="363" t="s">
        <v>189</v>
      </c>
      <c r="E69" s="209"/>
      <c r="F69" s="157">
        <f>SUM(G69:H69)</f>
        <v>54</v>
      </c>
      <c r="G69" s="210">
        <v>18</v>
      </c>
      <c r="H69" s="157">
        <v>36</v>
      </c>
      <c r="I69" s="157">
        <v>18</v>
      </c>
      <c r="J69" s="243"/>
      <c r="K69" s="157"/>
      <c r="L69" s="157"/>
      <c r="M69" s="243"/>
      <c r="N69" s="157"/>
      <c r="O69" s="157"/>
      <c r="P69" s="157"/>
      <c r="Q69" s="197"/>
      <c r="R69" s="270">
        <v>36</v>
      </c>
      <c r="S69" s="71"/>
    </row>
    <row r="70" spans="1:19" s="1" customFormat="1" ht="30" customHeight="1" thickBot="1">
      <c r="A70" s="124" t="s">
        <v>75</v>
      </c>
      <c r="B70" s="114" t="s">
        <v>76</v>
      </c>
      <c r="C70" s="334"/>
      <c r="D70" s="334">
        <v>10</v>
      </c>
      <c r="E70" s="224">
        <v>12</v>
      </c>
      <c r="F70" s="225">
        <f>SUM(F71+F76+F81+F85+F89)</f>
        <v>3161</v>
      </c>
      <c r="G70" s="235">
        <f>SUM(G71+G76+G81+G85+G89)</f>
        <v>752</v>
      </c>
      <c r="H70" s="225">
        <f>SUM(H71+H76+H81+H85+H89)</f>
        <v>1509</v>
      </c>
      <c r="I70" s="148">
        <f>SUM(I71+I76+I81+I85)</f>
        <v>725</v>
      </c>
      <c r="J70" s="235">
        <f>J76+J85</f>
        <v>80</v>
      </c>
      <c r="K70" s="149"/>
      <c r="L70" s="149"/>
      <c r="M70" s="319"/>
      <c r="N70" s="149">
        <f>SUM(N71+N89)</f>
        <v>301</v>
      </c>
      <c r="O70" s="149">
        <f>SUM(O71+O76)</f>
        <v>479</v>
      </c>
      <c r="P70" s="149">
        <f>SUM(P71+P76+P81)</f>
        <v>749</v>
      </c>
      <c r="Q70" s="149">
        <f>SUM(Q71+Q76+Q81+Q85)</f>
        <v>512</v>
      </c>
      <c r="R70" s="149"/>
    </row>
    <row r="71" spans="1:19" s="1" customFormat="1" ht="60.75" customHeight="1" thickBot="1">
      <c r="A71" s="135" t="s">
        <v>77</v>
      </c>
      <c r="B71" s="364" t="s">
        <v>78</v>
      </c>
      <c r="C71" s="365"/>
      <c r="D71" s="366"/>
      <c r="E71" s="367" t="s">
        <v>190</v>
      </c>
      <c r="F71" s="350">
        <f>SUM(F72:F75)</f>
        <v>1256</v>
      </c>
      <c r="G71" s="232">
        <f>G72+G73+G74+G75</f>
        <v>286</v>
      </c>
      <c r="H71" s="250">
        <f>SUM(H72:H75)</f>
        <v>574</v>
      </c>
      <c r="I71" s="368">
        <f>I72+I73+I74+I75</f>
        <v>274</v>
      </c>
      <c r="J71" s="228"/>
      <c r="K71" s="193"/>
      <c r="L71" s="193"/>
      <c r="M71" s="232"/>
      <c r="N71" s="193">
        <f t="shared" ref="N71:P71" si="21">N72+N73+N74+N75</f>
        <v>34</v>
      </c>
      <c r="O71" s="193">
        <f t="shared" si="21"/>
        <v>287</v>
      </c>
      <c r="P71" s="193">
        <f t="shared" si="21"/>
        <v>649</v>
      </c>
      <c r="Q71" s="193"/>
      <c r="R71" s="367"/>
    </row>
    <row r="72" spans="1:19" s="1" customFormat="1" ht="30" customHeight="1">
      <c r="A72" s="302" t="s">
        <v>79</v>
      </c>
      <c r="B72" s="130" t="s">
        <v>80</v>
      </c>
      <c r="C72" s="341"/>
      <c r="D72" s="342">
        <v>6</v>
      </c>
      <c r="E72" s="233">
        <v>5</v>
      </c>
      <c r="F72" s="237">
        <f>G72+H72</f>
        <v>558</v>
      </c>
      <c r="G72" s="233">
        <v>186</v>
      </c>
      <c r="H72" s="233">
        <f t="shared" si="20"/>
        <v>372</v>
      </c>
      <c r="I72" s="156">
        <v>180</v>
      </c>
      <c r="J72" s="238"/>
      <c r="K72" s="218"/>
      <c r="L72" s="156"/>
      <c r="M72" s="322"/>
      <c r="N72" s="156"/>
      <c r="O72" s="218">
        <v>134</v>
      </c>
      <c r="P72" s="275">
        <v>238</v>
      </c>
      <c r="Q72" s="159"/>
      <c r="R72" s="160"/>
    </row>
    <row r="73" spans="1:19" s="1" customFormat="1" ht="52.5" customHeight="1">
      <c r="A73" s="293" t="s">
        <v>81</v>
      </c>
      <c r="B73" s="132" t="s">
        <v>120</v>
      </c>
      <c r="C73" s="306"/>
      <c r="D73" s="306">
        <v>6</v>
      </c>
      <c r="E73" s="233">
        <v>5</v>
      </c>
      <c r="F73" s="239">
        <f t="shared" ref="F73:F90" si="22">G73+H73</f>
        <v>302</v>
      </c>
      <c r="G73" s="234">
        <v>100</v>
      </c>
      <c r="H73" s="234">
        <f t="shared" si="20"/>
        <v>202</v>
      </c>
      <c r="I73" s="162">
        <v>94</v>
      </c>
      <c r="J73" s="240"/>
      <c r="K73" s="164"/>
      <c r="L73" s="164"/>
      <c r="M73" s="222"/>
      <c r="N73" s="164">
        <v>34</v>
      </c>
      <c r="O73" s="164">
        <v>117</v>
      </c>
      <c r="P73" s="280">
        <v>51</v>
      </c>
      <c r="Q73" s="187"/>
      <c r="R73" s="220"/>
    </row>
    <row r="74" spans="1:19" s="1" customFormat="1" ht="30" customHeight="1">
      <c r="A74" s="126" t="s">
        <v>110</v>
      </c>
      <c r="B74" s="132" t="s">
        <v>6</v>
      </c>
      <c r="C74" s="306"/>
      <c r="D74" s="343">
        <v>5</v>
      </c>
      <c r="E74" s="233"/>
      <c r="F74" s="239">
        <v>36</v>
      </c>
      <c r="G74" s="234">
        <v>0</v>
      </c>
      <c r="H74" s="234"/>
      <c r="I74" s="164"/>
      <c r="J74" s="222"/>
      <c r="K74" s="164"/>
      <c r="L74" s="164"/>
      <c r="M74" s="222"/>
      <c r="N74" s="164"/>
      <c r="O74" s="164">
        <v>36</v>
      </c>
      <c r="P74" s="280"/>
      <c r="Q74" s="187"/>
      <c r="R74" s="220"/>
    </row>
    <row r="75" spans="1:19" s="1" customFormat="1" ht="30" customHeight="1" thickBot="1">
      <c r="A75" s="126" t="s">
        <v>82</v>
      </c>
      <c r="B75" s="128" t="s">
        <v>7</v>
      </c>
      <c r="C75" s="344"/>
      <c r="D75" s="345">
        <v>6</v>
      </c>
      <c r="E75" s="233"/>
      <c r="F75" s="241">
        <v>360</v>
      </c>
      <c r="G75" s="242">
        <v>0</v>
      </c>
      <c r="H75" s="243"/>
      <c r="I75" s="164"/>
      <c r="J75" s="222"/>
      <c r="K75" s="164"/>
      <c r="L75" s="164"/>
      <c r="M75" s="222"/>
      <c r="N75" s="164"/>
      <c r="O75" s="164"/>
      <c r="P75" s="280">
        <v>360</v>
      </c>
      <c r="Q75" s="187"/>
      <c r="R75" s="220"/>
    </row>
    <row r="76" spans="1:19" s="1" customFormat="1" ht="55.5" customHeight="1" thickBot="1">
      <c r="A76" s="303" t="s">
        <v>83</v>
      </c>
      <c r="B76" s="304" t="s">
        <v>84</v>
      </c>
      <c r="C76" s="339"/>
      <c r="D76" s="346"/>
      <c r="E76" s="217" t="s">
        <v>190</v>
      </c>
      <c r="F76" s="225">
        <f>SUM(F77:F80)</f>
        <v>807</v>
      </c>
      <c r="G76" s="223">
        <f>G77+G78+G79+G80</f>
        <v>214</v>
      </c>
      <c r="H76" s="236">
        <f>SUM(H77:H80)</f>
        <v>449</v>
      </c>
      <c r="I76" s="151">
        <f>I77+I78+I79+I80</f>
        <v>211</v>
      </c>
      <c r="J76" s="223">
        <f>J77+J78+J79+J80</f>
        <v>60</v>
      </c>
      <c r="K76" s="151"/>
      <c r="L76" s="151"/>
      <c r="M76" s="225"/>
      <c r="N76" s="151"/>
      <c r="O76" s="151">
        <f>O77+O78+O79+O80</f>
        <v>192</v>
      </c>
      <c r="P76" s="151">
        <f>P77+P78+P79+P80</f>
        <v>41</v>
      </c>
      <c r="Q76" s="151">
        <f>Q77+Q78+Q79+Q80</f>
        <v>252</v>
      </c>
      <c r="R76" s="152">
        <f>R77+R78+R79+R80</f>
        <v>108</v>
      </c>
    </row>
    <row r="77" spans="1:19" s="1" customFormat="1" ht="51" customHeight="1">
      <c r="A77" s="129" t="s">
        <v>85</v>
      </c>
      <c r="B77" s="130" t="s">
        <v>86</v>
      </c>
      <c r="C77" s="341"/>
      <c r="D77" s="341"/>
      <c r="E77" s="233">
        <v>5</v>
      </c>
      <c r="F77" s="237">
        <f t="shared" si="22"/>
        <v>282</v>
      </c>
      <c r="G77" s="233">
        <v>90</v>
      </c>
      <c r="H77" s="243">
        <f t="shared" si="20"/>
        <v>192</v>
      </c>
      <c r="I77" s="156">
        <v>81</v>
      </c>
      <c r="J77" s="233">
        <v>30</v>
      </c>
      <c r="K77" s="156"/>
      <c r="L77" s="156"/>
      <c r="M77" s="233"/>
      <c r="N77" s="156"/>
      <c r="O77" s="156">
        <v>192</v>
      </c>
      <c r="P77" s="156"/>
      <c r="Q77" s="156"/>
      <c r="R77" s="244"/>
    </row>
    <row r="78" spans="1:19" s="1" customFormat="1" ht="48.75" customHeight="1">
      <c r="A78" s="131" t="s">
        <v>87</v>
      </c>
      <c r="B78" s="132" t="s">
        <v>113</v>
      </c>
      <c r="C78" s="341"/>
      <c r="D78" s="341">
        <v>6</v>
      </c>
      <c r="E78" s="233">
        <v>7</v>
      </c>
      <c r="F78" s="239">
        <f t="shared" si="22"/>
        <v>381</v>
      </c>
      <c r="G78" s="234">
        <v>124</v>
      </c>
      <c r="H78" s="234">
        <f t="shared" si="20"/>
        <v>257</v>
      </c>
      <c r="I78" s="162">
        <v>130</v>
      </c>
      <c r="J78" s="234">
        <v>30</v>
      </c>
      <c r="K78" s="162"/>
      <c r="L78" s="162"/>
      <c r="M78" s="234"/>
      <c r="N78" s="162"/>
      <c r="O78" s="162"/>
      <c r="P78" s="162">
        <v>41</v>
      </c>
      <c r="Q78" s="167">
        <v>216</v>
      </c>
      <c r="R78" s="168"/>
    </row>
    <row r="79" spans="1:19" s="1" customFormat="1" ht="30" customHeight="1">
      <c r="A79" s="351" t="s">
        <v>116</v>
      </c>
      <c r="B79" s="132" t="s">
        <v>6</v>
      </c>
      <c r="C79" s="352"/>
      <c r="D79" s="306">
        <v>7</v>
      </c>
      <c r="E79" s="234"/>
      <c r="F79" s="239">
        <v>36</v>
      </c>
      <c r="G79" s="234">
        <v>0</v>
      </c>
      <c r="H79" s="234"/>
      <c r="I79" s="162"/>
      <c r="J79" s="234"/>
      <c r="K79" s="162"/>
      <c r="L79" s="162"/>
      <c r="M79" s="234"/>
      <c r="N79" s="162"/>
      <c r="O79" s="162"/>
      <c r="P79" s="162"/>
      <c r="Q79" s="167">
        <v>36</v>
      </c>
      <c r="R79" s="168"/>
    </row>
    <row r="80" spans="1:19" s="1" customFormat="1" ht="30" customHeight="1" thickBot="1">
      <c r="A80" s="126" t="s">
        <v>88</v>
      </c>
      <c r="B80" s="128" t="s">
        <v>7</v>
      </c>
      <c r="C80" s="344"/>
      <c r="D80" s="347" t="s">
        <v>194</v>
      </c>
      <c r="E80" s="245"/>
      <c r="F80" s="246">
        <v>108</v>
      </c>
      <c r="G80" s="243">
        <v>0</v>
      </c>
      <c r="H80" s="243"/>
      <c r="I80" s="157"/>
      <c r="J80" s="242"/>
      <c r="K80" s="157"/>
      <c r="L80" s="157"/>
      <c r="M80" s="243"/>
      <c r="N80" s="157"/>
      <c r="O80" s="209"/>
      <c r="P80" s="209"/>
      <c r="Q80" s="197"/>
      <c r="R80" s="198">
        <v>108</v>
      </c>
    </row>
    <row r="81" spans="1:25" s="1" customFormat="1" ht="36" customHeight="1" thickBot="1">
      <c r="A81" s="135" t="s">
        <v>89</v>
      </c>
      <c r="B81" s="353" t="s">
        <v>90</v>
      </c>
      <c r="C81" s="353"/>
      <c r="D81" s="340"/>
      <c r="E81" s="151" t="s">
        <v>190</v>
      </c>
      <c r="F81" s="225">
        <f>SUM(F82:F84)</f>
        <v>284</v>
      </c>
      <c r="G81" s="247">
        <f>G82+G83+G84</f>
        <v>77</v>
      </c>
      <c r="H81" s="236">
        <f>SUM(H82:H84)</f>
        <v>135</v>
      </c>
      <c r="I81" s="151">
        <f>I82+I83+I84</f>
        <v>60</v>
      </c>
      <c r="J81" s="224"/>
      <c r="K81" s="151"/>
      <c r="L81" s="151"/>
      <c r="M81" s="225"/>
      <c r="N81" s="151"/>
      <c r="O81" s="151"/>
      <c r="P81" s="151">
        <f>P82+P83+P84</f>
        <v>59</v>
      </c>
      <c r="Q81" s="151">
        <f>Q82+Q83+Q84</f>
        <v>76</v>
      </c>
      <c r="R81" s="152">
        <f>R82+R83+R84</f>
        <v>72</v>
      </c>
    </row>
    <row r="82" spans="1:25" s="1" customFormat="1" ht="46.5" customHeight="1">
      <c r="A82" s="129" t="s">
        <v>91</v>
      </c>
      <c r="B82" s="130" t="s">
        <v>92</v>
      </c>
      <c r="C82" s="130"/>
      <c r="D82" s="341">
        <v>6</v>
      </c>
      <c r="E82" s="233">
        <v>7</v>
      </c>
      <c r="F82" s="237">
        <f t="shared" si="22"/>
        <v>212</v>
      </c>
      <c r="G82" s="233">
        <v>77</v>
      </c>
      <c r="H82" s="233">
        <f t="shared" si="20"/>
        <v>135</v>
      </c>
      <c r="I82" s="156">
        <v>60</v>
      </c>
      <c r="J82" s="233"/>
      <c r="K82" s="156"/>
      <c r="L82" s="156"/>
      <c r="M82" s="233"/>
      <c r="N82" s="156"/>
      <c r="O82" s="156"/>
      <c r="P82" s="156">
        <v>59</v>
      </c>
      <c r="Q82" s="159">
        <v>76</v>
      </c>
      <c r="R82" s="160"/>
    </row>
    <row r="83" spans="1:25" s="1" customFormat="1" ht="30" customHeight="1">
      <c r="A83" s="131" t="s">
        <v>117</v>
      </c>
      <c r="B83" s="132" t="s">
        <v>6</v>
      </c>
      <c r="C83" s="132"/>
      <c r="D83" s="306"/>
      <c r="E83" s="234"/>
      <c r="F83" s="239">
        <f t="shared" si="22"/>
        <v>0</v>
      </c>
      <c r="G83" s="234">
        <v>0</v>
      </c>
      <c r="H83" s="234">
        <f t="shared" si="20"/>
        <v>0</v>
      </c>
      <c r="I83" s="162"/>
      <c r="J83" s="234"/>
      <c r="K83" s="162"/>
      <c r="L83" s="162"/>
      <c r="M83" s="234"/>
      <c r="N83" s="162"/>
      <c r="O83" s="162"/>
      <c r="P83" s="162"/>
      <c r="Q83" s="167"/>
      <c r="R83" s="168"/>
    </row>
    <row r="84" spans="1:25" s="1" customFormat="1" ht="30" customHeight="1" thickBot="1">
      <c r="A84" s="133" t="s">
        <v>93</v>
      </c>
      <c r="B84" s="134" t="s">
        <v>7</v>
      </c>
      <c r="C84" s="134"/>
      <c r="D84" s="354" t="s">
        <v>194</v>
      </c>
      <c r="E84" s="245"/>
      <c r="F84" s="241">
        <v>72</v>
      </c>
      <c r="G84" s="243">
        <v>0</v>
      </c>
      <c r="H84" s="243"/>
      <c r="I84" s="157"/>
      <c r="J84" s="248"/>
      <c r="K84" s="157"/>
      <c r="L84" s="157"/>
      <c r="M84" s="243"/>
      <c r="N84" s="157"/>
      <c r="O84" s="209"/>
      <c r="P84" s="209"/>
      <c r="Q84" s="197"/>
      <c r="R84" s="198">
        <v>72</v>
      </c>
    </row>
    <row r="85" spans="1:25" s="1" customFormat="1" ht="51" customHeight="1" thickBot="1">
      <c r="A85" s="114" t="s">
        <v>94</v>
      </c>
      <c r="B85" s="125" t="s">
        <v>95</v>
      </c>
      <c r="C85" s="304"/>
      <c r="D85" s="340"/>
      <c r="E85" s="152" t="s">
        <v>190</v>
      </c>
      <c r="F85" s="223">
        <f>SUM(F86:F88)</f>
        <v>522</v>
      </c>
      <c r="G85" s="225">
        <f>G86+G87+G88</f>
        <v>150</v>
      </c>
      <c r="H85" s="236">
        <f>SUM(H86:H88)</f>
        <v>300</v>
      </c>
      <c r="I85" s="151">
        <f>I86+I87+I88</f>
        <v>180</v>
      </c>
      <c r="J85" s="224">
        <f>J86+J87+J88</f>
        <v>20</v>
      </c>
      <c r="K85" s="151"/>
      <c r="L85" s="151"/>
      <c r="M85" s="225"/>
      <c r="N85" s="151"/>
      <c r="O85" s="151"/>
      <c r="P85" s="151"/>
      <c r="Q85" s="151">
        <f>Q86+Q87+Q88</f>
        <v>184</v>
      </c>
      <c r="R85" s="152">
        <f>R86+R87+R88</f>
        <v>188</v>
      </c>
    </row>
    <row r="86" spans="1:25" s="1" customFormat="1" ht="69.75" customHeight="1">
      <c r="A86" s="129" t="s">
        <v>96</v>
      </c>
      <c r="B86" s="130" t="s">
        <v>97</v>
      </c>
      <c r="C86" s="130"/>
      <c r="D86" s="341"/>
      <c r="E86" s="233">
        <v>7.8</v>
      </c>
      <c r="F86" s="237">
        <f t="shared" si="22"/>
        <v>450</v>
      </c>
      <c r="G86" s="233">
        <v>150</v>
      </c>
      <c r="H86" s="233">
        <f t="shared" si="20"/>
        <v>300</v>
      </c>
      <c r="I86" s="156">
        <v>180</v>
      </c>
      <c r="J86" s="237">
        <v>20</v>
      </c>
      <c r="K86" s="156"/>
      <c r="L86" s="156"/>
      <c r="M86" s="233"/>
      <c r="N86" s="156"/>
      <c r="O86" s="156"/>
      <c r="P86" s="156"/>
      <c r="Q86" s="159">
        <v>184</v>
      </c>
      <c r="R86" s="160">
        <v>116</v>
      </c>
    </row>
    <row r="87" spans="1:25" s="1" customFormat="1" ht="30" customHeight="1">
      <c r="A87" s="131" t="s">
        <v>118</v>
      </c>
      <c r="B87" s="132" t="s">
        <v>6</v>
      </c>
      <c r="C87" s="132"/>
      <c r="D87" s="306"/>
      <c r="E87" s="162"/>
      <c r="F87" s="239">
        <f t="shared" si="22"/>
        <v>0</v>
      </c>
      <c r="G87" s="234">
        <v>0</v>
      </c>
      <c r="H87" s="234">
        <f t="shared" si="20"/>
        <v>0</v>
      </c>
      <c r="I87" s="162"/>
      <c r="J87" s="234"/>
      <c r="K87" s="162"/>
      <c r="L87" s="162"/>
      <c r="M87" s="234"/>
      <c r="N87" s="162"/>
      <c r="O87" s="162"/>
      <c r="P87" s="162"/>
      <c r="Q87" s="167"/>
      <c r="R87" s="168"/>
    </row>
    <row r="88" spans="1:25" s="1" customFormat="1" ht="30" customHeight="1" thickBot="1">
      <c r="A88" s="127" t="s">
        <v>114</v>
      </c>
      <c r="B88" s="128" t="s">
        <v>7</v>
      </c>
      <c r="C88" s="128"/>
      <c r="D88" s="347" t="s">
        <v>194</v>
      </c>
      <c r="E88" s="245"/>
      <c r="F88" s="246">
        <v>72</v>
      </c>
      <c r="G88" s="222">
        <v>0</v>
      </c>
      <c r="H88" s="222"/>
      <c r="I88" s="164"/>
      <c r="J88" s="246"/>
      <c r="K88" s="164"/>
      <c r="L88" s="164"/>
      <c r="M88" s="222"/>
      <c r="N88" s="164"/>
      <c r="O88" s="164"/>
      <c r="P88" s="164"/>
      <c r="Q88" s="187"/>
      <c r="R88" s="220">
        <v>72</v>
      </c>
    </row>
    <row r="89" spans="1:25" s="3" customFormat="1" ht="87.75" customHeight="1" thickBot="1">
      <c r="A89" s="135" t="s">
        <v>98</v>
      </c>
      <c r="B89" s="304" t="s">
        <v>99</v>
      </c>
      <c r="C89" s="304"/>
      <c r="D89" s="340"/>
      <c r="E89" s="152" t="s">
        <v>162</v>
      </c>
      <c r="F89" s="223">
        <f>SUM(F90:F92)</f>
        <v>292</v>
      </c>
      <c r="G89" s="225">
        <f>G90+G91+G92</f>
        <v>25</v>
      </c>
      <c r="H89" s="236">
        <f>SUM(H90:H92)</f>
        <v>51</v>
      </c>
      <c r="I89" s="151">
        <f>I90+I91+I92</f>
        <v>21</v>
      </c>
      <c r="J89" s="225"/>
      <c r="K89" s="151"/>
      <c r="L89" s="151"/>
      <c r="M89" s="225"/>
      <c r="N89" s="151">
        <f>N90+N91+N92</f>
        <v>267</v>
      </c>
      <c r="O89" s="151"/>
      <c r="P89" s="151"/>
      <c r="Q89" s="151"/>
      <c r="R89" s="152"/>
    </row>
    <row r="90" spans="1:25" s="1" customFormat="1" ht="54" customHeight="1">
      <c r="A90" s="136" t="s">
        <v>100</v>
      </c>
      <c r="B90" s="130" t="s">
        <v>101</v>
      </c>
      <c r="C90" s="130"/>
      <c r="D90" s="342">
        <v>4</v>
      </c>
      <c r="E90" s="156"/>
      <c r="F90" s="237">
        <f t="shared" si="22"/>
        <v>76</v>
      </c>
      <c r="G90" s="233">
        <v>25</v>
      </c>
      <c r="H90" s="243">
        <f t="shared" si="20"/>
        <v>51</v>
      </c>
      <c r="I90" s="156">
        <v>21</v>
      </c>
      <c r="J90" s="237"/>
      <c r="K90" s="156"/>
      <c r="L90" s="156"/>
      <c r="M90" s="233"/>
      <c r="N90" s="156">
        <v>51</v>
      </c>
      <c r="O90" s="156"/>
      <c r="P90" s="156"/>
      <c r="Q90" s="159"/>
      <c r="R90" s="160"/>
    </row>
    <row r="91" spans="1:25" s="1" customFormat="1" ht="30" customHeight="1">
      <c r="A91" s="134" t="s">
        <v>102</v>
      </c>
      <c r="B91" s="132" t="s">
        <v>6</v>
      </c>
      <c r="C91" s="130"/>
      <c r="D91" s="355" t="s">
        <v>192</v>
      </c>
      <c r="E91" s="156"/>
      <c r="F91" s="239">
        <v>180</v>
      </c>
      <c r="G91" s="222">
        <v>0</v>
      </c>
      <c r="H91" s="234"/>
      <c r="I91" s="164"/>
      <c r="J91" s="246"/>
      <c r="K91" s="164"/>
      <c r="L91" s="164"/>
      <c r="M91" s="222"/>
      <c r="N91" s="164">
        <v>180</v>
      </c>
      <c r="O91" s="164"/>
      <c r="P91" s="164"/>
      <c r="Q91" s="187"/>
      <c r="R91" s="220"/>
    </row>
    <row r="92" spans="1:25" s="4" customFormat="1" ht="30" customHeight="1" thickBot="1">
      <c r="A92" s="127" t="s">
        <v>119</v>
      </c>
      <c r="B92" s="128" t="s">
        <v>7</v>
      </c>
      <c r="C92" s="128"/>
      <c r="D92" s="356" t="s">
        <v>192</v>
      </c>
      <c r="E92" s="249"/>
      <c r="F92" s="246">
        <v>36</v>
      </c>
      <c r="G92" s="222">
        <v>0</v>
      </c>
      <c r="H92" s="243"/>
      <c r="I92" s="164"/>
      <c r="J92" s="246"/>
      <c r="K92" s="164"/>
      <c r="L92" s="164"/>
      <c r="M92" s="222"/>
      <c r="N92" s="164">
        <v>36</v>
      </c>
      <c r="O92" s="164"/>
      <c r="P92" s="164"/>
      <c r="Q92" s="187"/>
      <c r="R92" s="220"/>
      <c r="S92" s="5"/>
      <c r="T92" s="5"/>
      <c r="U92" s="5"/>
      <c r="V92" s="5"/>
      <c r="W92" s="5"/>
      <c r="X92" s="5"/>
      <c r="Y92" s="5"/>
    </row>
    <row r="93" spans="1:25" s="1" customFormat="1" ht="30" customHeight="1" thickBot="1">
      <c r="A93" s="397" t="s">
        <v>11</v>
      </c>
      <c r="B93" s="398"/>
      <c r="C93" s="372">
        <v>6</v>
      </c>
      <c r="D93" s="372">
        <v>41</v>
      </c>
      <c r="E93" s="230">
        <v>21</v>
      </c>
      <c r="F93" s="284">
        <f>SUM(F24+F45+F50+F54)</f>
        <v>7542</v>
      </c>
      <c r="G93" s="284">
        <f>SUM(G24+G45+G50+G54)</f>
        <v>2214</v>
      </c>
      <c r="H93" s="284">
        <f>SUM(H24+H45+H50+H54)</f>
        <v>4428</v>
      </c>
      <c r="I93" s="145">
        <f>SUM(I24+I45+I50+I54)</f>
        <v>2576</v>
      </c>
      <c r="J93" s="284">
        <v>80</v>
      </c>
      <c r="K93" s="145">
        <v>612</v>
      </c>
      <c r="L93" s="145">
        <v>792</v>
      </c>
      <c r="M93" s="235">
        <v>576</v>
      </c>
      <c r="N93" s="145">
        <f>SUM(N98:N100)</f>
        <v>828</v>
      </c>
      <c r="O93" s="145">
        <v>576</v>
      </c>
      <c r="P93" s="145">
        <f>SUM(P98:P100)</f>
        <v>828</v>
      </c>
      <c r="Q93" s="145">
        <v>576</v>
      </c>
      <c r="R93" s="145"/>
    </row>
    <row r="94" spans="1:25" s="1" customFormat="1" ht="30" customHeight="1" thickBot="1">
      <c r="A94" s="137" t="s">
        <v>103</v>
      </c>
      <c r="B94" s="138" t="s">
        <v>169</v>
      </c>
      <c r="C94" s="138"/>
      <c r="D94" s="138">
        <v>8</v>
      </c>
      <c r="E94" s="251"/>
      <c r="F94" s="252"/>
      <c r="G94" s="252"/>
      <c r="H94" s="253"/>
      <c r="I94" s="254"/>
      <c r="J94" s="255"/>
      <c r="K94" s="256"/>
      <c r="L94" s="256"/>
      <c r="M94" s="323"/>
      <c r="N94" s="256"/>
      <c r="O94" s="210"/>
      <c r="P94" s="254"/>
      <c r="Q94" s="257"/>
      <c r="R94" s="257" t="s">
        <v>129</v>
      </c>
    </row>
    <row r="95" spans="1:25" s="1" customFormat="1" ht="30" customHeight="1">
      <c r="A95" s="139" t="s">
        <v>168</v>
      </c>
      <c r="B95" s="140" t="s">
        <v>104</v>
      </c>
      <c r="C95" s="272"/>
      <c r="D95" s="272"/>
      <c r="E95" s="258"/>
      <c r="F95" s="259"/>
      <c r="G95" s="260"/>
      <c r="H95" s="260"/>
      <c r="I95" s="181"/>
      <c r="J95" s="260"/>
      <c r="K95" s="181"/>
      <c r="L95" s="181"/>
      <c r="M95" s="273"/>
      <c r="N95" s="273"/>
      <c r="O95" s="181"/>
      <c r="P95" s="181"/>
      <c r="Q95" s="183"/>
      <c r="R95" s="184" t="s">
        <v>130</v>
      </c>
    </row>
    <row r="96" spans="1:25" s="1" customFormat="1" ht="30" customHeight="1">
      <c r="A96" s="141" t="s">
        <v>166</v>
      </c>
      <c r="B96" s="142" t="s">
        <v>163</v>
      </c>
      <c r="C96" s="142"/>
      <c r="D96" s="142"/>
      <c r="E96" s="261"/>
      <c r="F96" s="262"/>
      <c r="G96" s="263"/>
      <c r="H96" s="263"/>
      <c r="I96" s="162"/>
      <c r="J96" s="263"/>
      <c r="K96" s="162"/>
      <c r="L96" s="162"/>
      <c r="M96" s="162"/>
      <c r="N96" s="162"/>
      <c r="O96" s="162"/>
      <c r="P96" s="162"/>
      <c r="Q96" s="167"/>
      <c r="R96" s="168" t="s">
        <v>129</v>
      </c>
    </row>
    <row r="97" spans="1:20" s="1" customFormat="1" ht="30" customHeight="1" thickBot="1">
      <c r="A97" s="143" t="s">
        <v>167</v>
      </c>
      <c r="B97" s="144" t="s">
        <v>164</v>
      </c>
      <c r="C97" s="144"/>
      <c r="D97" s="144"/>
      <c r="E97" s="264"/>
      <c r="F97" s="265"/>
      <c r="G97" s="266"/>
      <c r="H97" s="266"/>
      <c r="I97" s="189"/>
      <c r="J97" s="266"/>
      <c r="K97" s="189"/>
      <c r="L97" s="189"/>
      <c r="M97" s="189"/>
      <c r="N97" s="189"/>
      <c r="O97" s="189"/>
      <c r="P97" s="189"/>
      <c r="Q97" s="190"/>
      <c r="R97" s="191" t="s">
        <v>165</v>
      </c>
    </row>
    <row r="98" spans="1:20" s="1" customFormat="1" ht="30" customHeight="1" thickBot="1">
      <c r="A98" s="421" t="s">
        <v>170</v>
      </c>
      <c r="B98" s="422"/>
      <c r="C98" s="422"/>
      <c r="D98" s="422"/>
      <c r="E98" s="422"/>
      <c r="F98" s="422"/>
      <c r="G98" s="423"/>
      <c r="H98" s="427" t="s">
        <v>11</v>
      </c>
      <c r="I98" s="429" t="s">
        <v>127</v>
      </c>
      <c r="J98" s="430"/>
      <c r="K98" s="145">
        <f>K24+K44</f>
        <v>612</v>
      </c>
      <c r="L98" s="145">
        <f>L24+L44</f>
        <v>792</v>
      </c>
      <c r="M98" s="145">
        <f>M46+M47+M48+M49+M51+M52+M53+M56+M57+M58+M59+M60+M61+M62+M63+M64+M65+M66</f>
        <v>576</v>
      </c>
      <c r="N98" s="145">
        <f>SUM(N45+N50+N55+N73+N90)</f>
        <v>612</v>
      </c>
      <c r="O98" s="145">
        <f>SUM(O45+O55+O72+O73+O77)</f>
        <v>540</v>
      </c>
      <c r="P98" s="145">
        <f>P48+P49+P66+P72+P73+P78+P82</f>
        <v>468</v>
      </c>
      <c r="Q98" s="145">
        <f>SUM(Q45+Q78+Q82+Q86)</f>
        <v>540</v>
      </c>
      <c r="R98" s="145">
        <f>SUM(R45+R67+R68+R69+R86)</f>
        <v>252</v>
      </c>
      <c r="S98" s="68"/>
    </row>
    <row r="99" spans="1:20" s="1" customFormat="1" ht="30" customHeight="1" thickBot="1">
      <c r="A99" s="421"/>
      <c r="B99" s="422"/>
      <c r="C99" s="422"/>
      <c r="D99" s="422"/>
      <c r="E99" s="422"/>
      <c r="F99" s="422"/>
      <c r="G99" s="423"/>
      <c r="H99" s="427"/>
      <c r="I99" s="431" t="s">
        <v>128</v>
      </c>
      <c r="J99" s="432"/>
      <c r="K99" s="146">
        <v>0</v>
      </c>
      <c r="L99" s="146">
        <v>0</v>
      </c>
      <c r="M99" s="146">
        <v>0</v>
      </c>
      <c r="N99" s="146">
        <v>180</v>
      </c>
      <c r="O99" s="146">
        <v>36</v>
      </c>
      <c r="P99" s="146">
        <v>0</v>
      </c>
      <c r="Q99" s="146">
        <v>36</v>
      </c>
      <c r="R99" s="146">
        <v>0</v>
      </c>
      <c r="S99" s="68"/>
      <c r="T99" s="373">
        <f>SUM(N99:R99)</f>
        <v>252</v>
      </c>
    </row>
    <row r="100" spans="1:20" s="1" customFormat="1" ht="30" customHeight="1" thickBot="1">
      <c r="A100" s="421"/>
      <c r="B100" s="422"/>
      <c r="C100" s="422"/>
      <c r="D100" s="422"/>
      <c r="E100" s="422"/>
      <c r="F100" s="422"/>
      <c r="G100" s="423"/>
      <c r="H100" s="427"/>
      <c r="I100" s="431" t="s">
        <v>105</v>
      </c>
      <c r="J100" s="432"/>
      <c r="K100" s="146">
        <v>0</v>
      </c>
      <c r="L100" s="146">
        <v>0</v>
      </c>
      <c r="M100" s="146">
        <v>0</v>
      </c>
      <c r="N100" s="146">
        <v>36</v>
      </c>
      <c r="O100" s="146">
        <v>0</v>
      </c>
      <c r="P100" s="146">
        <v>360</v>
      </c>
      <c r="Q100" s="146">
        <v>0</v>
      </c>
      <c r="R100" s="146">
        <f>SUM(R80+R84+R88)</f>
        <v>252</v>
      </c>
      <c r="S100" s="68"/>
      <c r="T100" s="374">
        <f>SUM(N100:R100)</f>
        <v>648</v>
      </c>
    </row>
    <row r="101" spans="1:20" s="1" customFormat="1" ht="30" customHeight="1" thickBot="1">
      <c r="A101" s="421"/>
      <c r="B101" s="422"/>
      <c r="C101" s="422"/>
      <c r="D101" s="422"/>
      <c r="E101" s="422"/>
      <c r="F101" s="422"/>
      <c r="G101" s="423"/>
      <c r="H101" s="427"/>
      <c r="I101" s="431" t="s">
        <v>106</v>
      </c>
      <c r="J101" s="432"/>
      <c r="K101" s="146">
        <v>0</v>
      </c>
      <c r="L101" s="146">
        <v>0</v>
      </c>
      <c r="M101" s="146">
        <v>0</v>
      </c>
      <c r="N101" s="146">
        <v>0</v>
      </c>
      <c r="O101" s="147">
        <v>0</v>
      </c>
      <c r="P101" s="148"/>
      <c r="Q101" s="149">
        <v>0</v>
      </c>
      <c r="R101" s="149">
        <v>144</v>
      </c>
    </row>
    <row r="102" spans="1:20" s="1" customFormat="1" ht="30" customHeight="1" thickBot="1">
      <c r="A102" s="421"/>
      <c r="B102" s="422"/>
      <c r="C102" s="422"/>
      <c r="D102" s="422"/>
      <c r="E102" s="422"/>
      <c r="F102" s="422"/>
      <c r="G102" s="423"/>
      <c r="H102" s="427"/>
      <c r="I102" s="431" t="s">
        <v>107</v>
      </c>
      <c r="J102" s="432"/>
      <c r="K102" s="146">
        <v>0</v>
      </c>
      <c r="L102" s="146">
        <v>3</v>
      </c>
      <c r="M102" s="146">
        <v>4</v>
      </c>
      <c r="N102" s="146">
        <v>2</v>
      </c>
      <c r="O102" s="147">
        <v>3</v>
      </c>
      <c r="P102" s="148">
        <v>1</v>
      </c>
      <c r="Q102" s="149">
        <v>3</v>
      </c>
      <c r="R102" s="149">
        <v>5</v>
      </c>
      <c r="S102" s="70">
        <f>SUM(K102:R102)</f>
        <v>21</v>
      </c>
    </row>
    <row r="103" spans="1:20" s="1" customFormat="1" ht="30" customHeight="1" thickBot="1">
      <c r="A103" s="421"/>
      <c r="B103" s="422"/>
      <c r="C103" s="422"/>
      <c r="D103" s="422"/>
      <c r="E103" s="422"/>
      <c r="F103" s="422"/>
      <c r="G103" s="423"/>
      <c r="H103" s="427"/>
      <c r="I103" s="431" t="s">
        <v>108</v>
      </c>
      <c r="J103" s="432"/>
      <c r="K103" s="146">
        <v>3</v>
      </c>
      <c r="L103" s="146">
        <v>7</v>
      </c>
      <c r="M103" s="146">
        <v>3</v>
      </c>
      <c r="N103" s="146">
        <v>9</v>
      </c>
      <c r="O103" s="147">
        <v>1</v>
      </c>
      <c r="P103" s="148">
        <v>9</v>
      </c>
      <c r="Q103" s="149">
        <v>1</v>
      </c>
      <c r="R103" s="149">
        <v>9</v>
      </c>
      <c r="S103" s="70">
        <f t="shared" ref="S103:S104" si="23">SUM(K103:R103)</f>
        <v>42</v>
      </c>
    </row>
    <row r="104" spans="1:20" s="1" customFormat="1" ht="30" customHeight="1" thickBot="1">
      <c r="A104" s="424"/>
      <c r="B104" s="425"/>
      <c r="C104" s="425"/>
      <c r="D104" s="425"/>
      <c r="E104" s="425"/>
      <c r="F104" s="425"/>
      <c r="G104" s="426"/>
      <c r="H104" s="428"/>
      <c r="I104" s="431" t="s">
        <v>109</v>
      </c>
      <c r="J104" s="432"/>
      <c r="K104" s="146">
        <v>2</v>
      </c>
      <c r="L104" s="146"/>
      <c r="M104" s="146">
        <v>2</v>
      </c>
      <c r="N104" s="146"/>
      <c r="O104" s="147">
        <v>0</v>
      </c>
      <c r="P104" s="148"/>
      <c r="Q104" s="149">
        <v>2</v>
      </c>
      <c r="R104" s="149"/>
      <c r="S104" s="70">
        <f t="shared" si="23"/>
        <v>6</v>
      </c>
    </row>
    <row r="105" spans="1:20" s="1" customFormat="1" ht="8.25">
      <c r="A105" s="2"/>
      <c r="B105" s="2"/>
      <c r="C105" s="2"/>
      <c r="D105" s="2"/>
      <c r="E105" s="2"/>
      <c r="F105" s="2"/>
      <c r="G105" s="2"/>
      <c r="H105" s="2"/>
      <c r="I105" s="69"/>
      <c r="J105" s="2"/>
      <c r="K105" s="69"/>
      <c r="L105" s="69"/>
      <c r="M105" s="69"/>
      <c r="N105" s="69"/>
      <c r="O105" s="69"/>
      <c r="P105" s="69"/>
      <c r="Q105" s="69"/>
      <c r="R105" s="69"/>
      <c r="S105" s="2"/>
    </row>
    <row r="106" spans="1:20" s="1" customFormat="1" ht="8.25">
      <c r="C106" s="271"/>
      <c r="D106" s="271"/>
      <c r="I106" s="62"/>
      <c r="K106" s="62"/>
      <c r="L106" s="62"/>
      <c r="M106" s="62"/>
      <c r="N106" s="62"/>
      <c r="O106" s="62"/>
      <c r="P106" s="62"/>
      <c r="Q106" s="62"/>
      <c r="R106" s="62"/>
    </row>
    <row r="111" spans="1:20" ht="26.25">
      <c r="M111" s="282">
        <f>(O98+P98)/36</f>
        <v>28</v>
      </c>
    </row>
  </sheetData>
  <mergeCells count="59">
    <mergeCell ref="N8:R8"/>
    <mergeCell ref="A12:A13"/>
    <mergeCell ref="B12:B13"/>
    <mergeCell ref="F12:G12"/>
    <mergeCell ref="H12:H13"/>
    <mergeCell ref="I12:I13"/>
    <mergeCell ref="C12:E13"/>
    <mergeCell ref="AL56:AM56"/>
    <mergeCell ref="K21:L21"/>
    <mergeCell ref="M21:N21"/>
    <mergeCell ref="O21:P21"/>
    <mergeCell ref="Q21:R21"/>
    <mergeCell ref="K22:K23"/>
    <mergeCell ref="L22:L23"/>
    <mergeCell ref="M22:M23"/>
    <mergeCell ref="N22:N23"/>
    <mergeCell ref="O22:O23"/>
    <mergeCell ref="P22:P23"/>
    <mergeCell ref="Q22:Q23"/>
    <mergeCell ref="R22:R23"/>
    <mergeCell ref="A98:G104"/>
    <mergeCell ref="H98:H104"/>
    <mergeCell ref="I98:J98"/>
    <mergeCell ref="I99:J99"/>
    <mergeCell ref="I100:J100"/>
    <mergeCell ref="I101:J101"/>
    <mergeCell ref="I102:J102"/>
    <mergeCell ref="I103:J103"/>
    <mergeCell ref="I104:J104"/>
    <mergeCell ref="C18:E18"/>
    <mergeCell ref="A44:B44"/>
    <mergeCell ref="H22:H23"/>
    <mergeCell ref="I22:J22"/>
    <mergeCell ref="A93:B93"/>
    <mergeCell ref="A19:P19"/>
    <mergeCell ref="A20:A23"/>
    <mergeCell ref="B20:B23"/>
    <mergeCell ref="F20:J20"/>
    <mergeCell ref="K20:R20"/>
    <mergeCell ref="F21:F23"/>
    <mergeCell ref="G21:G23"/>
    <mergeCell ref="H21:J21"/>
    <mergeCell ref="C20:E22"/>
    <mergeCell ref="N3:Q3"/>
    <mergeCell ref="C14:E14"/>
    <mergeCell ref="C15:E15"/>
    <mergeCell ref="C16:E16"/>
    <mergeCell ref="C17:E17"/>
    <mergeCell ref="E9:K9"/>
    <mergeCell ref="N9:R9"/>
    <mergeCell ref="N10:R10"/>
    <mergeCell ref="J12:J13"/>
    <mergeCell ref="K12:K13"/>
    <mergeCell ref="E10:K10"/>
    <mergeCell ref="A5:Q5"/>
    <mergeCell ref="A6:Q6"/>
    <mergeCell ref="E7:K7"/>
    <mergeCell ref="N7:R7"/>
    <mergeCell ref="E8:K8"/>
  </mergeCells>
  <pageMargins left="0.31496062992125984" right="0.31496062992125984" top="0.35433070866141736" bottom="0.35433070866141736" header="0.31496062992125984" footer="0.31496062992125984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Саитбаталова</dc:creator>
  <cp:lastModifiedBy>vorotnevaev</cp:lastModifiedBy>
  <cp:lastPrinted>2020-07-09T09:33:05Z</cp:lastPrinted>
  <dcterms:created xsi:type="dcterms:W3CDTF">2012-07-09T05:35:04Z</dcterms:created>
  <dcterms:modified xsi:type="dcterms:W3CDTF">2020-10-14T07:51:05Z</dcterms:modified>
</cp:coreProperties>
</file>