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15" i="1" l="1"/>
  <c r="AB114" i="1"/>
  <c r="M37" i="1"/>
  <c r="N37" i="1"/>
  <c r="H87" i="1"/>
  <c r="E93" i="1" l="1"/>
  <c r="E92" i="1" s="1"/>
  <c r="E75" i="1"/>
  <c r="E74" i="1"/>
  <c r="E69" i="1"/>
  <c r="P37" i="1" l="1"/>
  <c r="E37" i="1"/>
  <c r="X92" i="1" l="1"/>
  <c r="V92" i="1"/>
  <c r="V103" i="1"/>
  <c r="D36" i="1"/>
  <c r="C36" i="1"/>
  <c r="D79" i="1"/>
  <c r="D67" i="1" s="1"/>
  <c r="C79" i="1"/>
  <c r="C67" i="1" s="1"/>
  <c r="AC118" i="1"/>
  <c r="AC117" i="1"/>
  <c r="O37" i="1"/>
  <c r="O47" i="1"/>
  <c r="P47" i="1"/>
  <c r="D112" i="1" l="1"/>
  <c r="C112" i="1"/>
  <c r="P36" i="1"/>
  <c r="O36" i="1"/>
  <c r="L86" i="1"/>
  <c r="N36" i="1"/>
  <c r="N57" i="1"/>
  <c r="N97" i="1"/>
  <c r="M97" i="1"/>
  <c r="E70" i="1"/>
  <c r="E59" i="1"/>
  <c r="M36" i="1"/>
  <c r="L97" i="1"/>
  <c r="I92" i="1"/>
  <c r="H80" i="1"/>
  <c r="K68" i="1"/>
  <c r="J57" i="1"/>
  <c r="E25" i="1"/>
  <c r="L25" i="1"/>
  <c r="B25" i="1"/>
  <c r="F25" i="1"/>
  <c r="O25" i="1"/>
  <c r="V24" i="1"/>
  <c r="AB80" i="1"/>
  <c r="V23" i="1"/>
  <c r="V22" i="1"/>
  <c r="V86" i="1"/>
  <c r="E87" i="1"/>
  <c r="V21" i="1"/>
  <c r="G57" i="1"/>
  <c r="V25" i="1" l="1"/>
  <c r="J37" i="1" l="1"/>
  <c r="I37" i="1"/>
  <c r="H37" i="1"/>
  <c r="J47" i="1"/>
  <c r="I47" i="1"/>
  <c r="H47" i="1"/>
  <c r="E47" i="1"/>
  <c r="E36" i="1" s="1"/>
  <c r="I36" i="1" l="1"/>
  <c r="J36" i="1"/>
  <c r="H36" i="1"/>
  <c r="M68" i="1" l="1"/>
  <c r="J68" i="1"/>
  <c r="AB97" i="1"/>
  <c r="AB79" i="1" s="1"/>
  <c r="J97" i="1"/>
  <c r="I97" i="1"/>
  <c r="T103" i="1"/>
  <c r="I86" i="1"/>
  <c r="J86" i="1"/>
  <c r="M86" i="1"/>
  <c r="N86" i="1"/>
  <c r="X86" i="1"/>
  <c r="N80" i="1"/>
  <c r="M80" i="1"/>
  <c r="L80" i="1"/>
  <c r="K80" i="1"/>
  <c r="J80" i="1"/>
  <c r="J79" i="1" s="1"/>
  <c r="I80" i="1"/>
  <c r="N68" i="1"/>
  <c r="I68" i="1"/>
  <c r="J63" i="1"/>
  <c r="I63" i="1"/>
  <c r="M57" i="1"/>
  <c r="I57" i="1"/>
  <c r="Z97" i="1"/>
  <c r="Z80" i="1"/>
  <c r="AB68" i="1"/>
  <c r="Z68" i="1"/>
  <c r="AB57" i="1"/>
  <c r="Z57" i="1"/>
  <c r="X63" i="1"/>
  <c r="V57" i="1"/>
  <c r="X80" i="1"/>
  <c r="V80" i="1"/>
  <c r="V79" i="1" s="1"/>
  <c r="X68" i="1"/>
  <c r="V68" i="1"/>
  <c r="X57" i="1"/>
  <c r="T80" i="1"/>
  <c r="T68" i="1"/>
  <c r="T57" i="1"/>
  <c r="R57" i="1"/>
  <c r="R80" i="1"/>
  <c r="R79" i="1" s="1"/>
  <c r="R68" i="1"/>
  <c r="R63" i="1"/>
  <c r="AB113" i="1" l="1"/>
  <c r="X113" i="1"/>
  <c r="R67" i="1"/>
  <c r="T79" i="1"/>
  <c r="T67" i="1" s="1"/>
  <c r="V113" i="1"/>
  <c r="Z79" i="1"/>
  <c r="Z67" i="1" s="1"/>
  <c r="Z113" i="1" s="1"/>
  <c r="Z112" i="1" s="1"/>
  <c r="X79" i="1"/>
  <c r="X67" i="1" s="1"/>
  <c r="AB67" i="1"/>
  <c r="V67" i="1"/>
  <c r="J67" i="1"/>
  <c r="J112" i="1" s="1"/>
  <c r="N79" i="1"/>
  <c r="N67" i="1" s="1"/>
  <c r="N112" i="1" s="1"/>
  <c r="R113" i="1"/>
  <c r="T113" i="1"/>
  <c r="T112" i="1" s="1"/>
  <c r="I79" i="1"/>
  <c r="M79" i="1"/>
  <c r="M67" i="1" s="1"/>
  <c r="M112" i="1" s="1"/>
  <c r="AB116" i="1"/>
  <c r="AA115" i="1"/>
  <c r="Y115" i="1"/>
  <c r="W115" i="1"/>
  <c r="V115" i="1"/>
  <c r="U115" i="1"/>
  <c r="T115" i="1"/>
  <c r="S115" i="1"/>
  <c r="R115" i="1"/>
  <c r="Q115" i="1"/>
  <c r="P115" i="1"/>
  <c r="O115" i="1"/>
  <c r="AA114" i="1"/>
  <c r="Y114" i="1"/>
  <c r="X112" i="1"/>
  <c r="W114" i="1"/>
  <c r="V114" i="1"/>
  <c r="V112" i="1" s="1"/>
  <c r="U114" i="1"/>
  <c r="S114" i="1"/>
  <c r="Q114" i="1"/>
  <c r="P114" i="1"/>
  <c r="O114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J109" i="1"/>
  <c r="G109" i="1"/>
  <c r="L106" i="1"/>
  <c r="L103" i="1" s="1"/>
  <c r="L79" i="1" s="1"/>
  <c r="G85" i="1"/>
  <c r="G84" i="1"/>
  <c r="G83" i="1"/>
  <c r="E78" i="1"/>
  <c r="H77" i="1"/>
  <c r="E77" i="1" s="1"/>
  <c r="H71" i="1"/>
  <c r="H66" i="1"/>
  <c r="E66" i="1" s="1"/>
  <c r="H65" i="1"/>
  <c r="AB63" i="1"/>
  <c r="AA63" i="1"/>
  <c r="H62" i="1"/>
  <c r="H57" i="1" s="1"/>
  <c r="E61" i="1"/>
  <c r="E60" i="1"/>
  <c r="R112" i="1" l="1"/>
  <c r="AB112" i="1"/>
  <c r="L112" i="1"/>
  <c r="G80" i="1"/>
  <c r="I67" i="1"/>
  <c r="I112" i="1" s="1"/>
  <c r="E97" i="1"/>
  <c r="H97" i="1"/>
  <c r="E65" i="1"/>
  <c r="E63" i="1" s="1"/>
  <c r="H63" i="1"/>
  <c r="E57" i="1"/>
  <c r="E71" i="1"/>
  <c r="H68" i="1"/>
  <c r="E86" i="1"/>
  <c r="H86" i="1"/>
  <c r="H92" i="1"/>
  <c r="E104" i="1"/>
  <c r="E103" i="1" s="1"/>
  <c r="H103" i="1"/>
  <c r="E80" i="1" l="1"/>
  <c r="E79" i="1" s="1"/>
  <c r="H79" i="1"/>
  <c r="H67" i="1" s="1"/>
  <c r="H112" i="1" s="1"/>
  <c r="E68" i="1"/>
  <c r="E67" i="1" l="1"/>
  <c r="E112" i="1" s="1"/>
</calcChain>
</file>

<file path=xl/sharedStrings.xml><?xml version="1.0" encoding="utf-8"?>
<sst xmlns="http://schemas.openxmlformats.org/spreadsheetml/2006/main" count="239" uniqueCount="204">
  <si>
    <t>Директор  ГБПОУ  ЮЭТ</t>
  </si>
  <si>
    <t>________________________В. М. Тучин</t>
  </si>
  <si>
    <t>УЧЕБНЫЙ ПЛАН</t>
  </si>
  <si>
    <t xml:space="preserve">  образовательной программы </t>
  </si>
  <si>
    <t>среднего профессионального образования</t>
  </si>
  <si>
    <t xml:space="preserve"> государственного бюджетноего профессионального образовательного учреждения    "Южноуральскийэнергетический техникум" (ГБПОУ ЮЭТ)                    </t>
  </si>
  <si>
    <t xml:space="preserve">по программе среднего профессионального образования (программе подготовки специалистов среднего звена) </t>
  </si>
  <si>
    <t>Квалификация: техник</t>
  </si>
  <si>
    <t>Форма обучения: очная</t>
  </si>
  <si>
    <t>Срок получения образования-3года 10месяцев</t>
  </si>
  <si>
    <t xml:space="preserve">на базе основного общего образования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</si>
  <si>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</si>
  <si>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</si>
  <si>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</si>
  <si>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</si>
  <si>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Самостоятельная работа</t>
  </si>
  <si>
    <t>Промежуточная аттестация и консультации</t>
  </si>
  <si>
    <t>Государственная (итоговая) аттестация</t>
  </si>
  <si>
    <t>Всего (по курсам)</t>
  </si>
  <si>
    <t>по профилю специальности</t>
  </si>
  <si>
    <t>Преддипломная практика</t>
  </si>
  <si>
    <t>I</t>
  </si>
  <si>
    <t>II</t>
  </si>
  <si>
    <t>III</t>
  </si>
  <si>
    <t>IV</t>
  </si>
  <si>
    <t>Всего</t>
  </si>
  <si>
    <t>2. План учебного процесса</t>
  </si>
  <si>
    <t>Индекс</t>
  </si>
  <si>
    <t>Формы промежуточной аттестации по семестрам</t>
  </si>
  <si>
    <t>Учебная нагрузка студентов (час.)</t>
  </si>
  <si>
    <t>Самостоятельная  работа</t>
  </si>
  <si>
    <t>По учебным дисциплинам и МДК</t>
  </si>
  <si>
    <t>Практики</t>
  </si>
  <si>
    <t>Консультации</t>
  </si>
  <si>
    <t>Промежуточная аттестация</t>
  </si>
  <si>
    <t xml:space="preserve">       I курс</t>
  </si>
  <si>
    <t xml:space="preserve">      II курс</t>
  </si>
  <si>
    <t xml:space="preserve">      III курс</t>
  </si>
  <si>
    <t xml:space="preserve">      IV курс</t>
  </si>
  <si>
    <t>зачет</t>
  </si>
  <si>
    <t>экзамен</t>
  </si>
  <si>
    <t>Теоретическое обучение</t>
  </si>
  <si>
    <t xml:space="preserve"> Лаб. и практ. занятий  </t>
  </si>
  <si>
    <t>Курсовой проект (работа)</t>
  </si>
  <si>
    <t>1 сем.</t>
  </si>
  <si>
    <t>2 сем.</t>
  </si>
  <si>
    <t>СР</t>
  </si>
  <si>
    <t>3 сем.</t>
  </si>
  <si>
    <t>4 сем</t>
  </si>
  <si>
    <t>4 сем.</t>
  </si>
  <si>
    <t>5 сем.</t>
  </si>
  <si>
    <t>6 сем.</t>
  </si>
  <si>
    <t>7 сем.</t>
  </si>
  <si>
    <t>8 сем.</t>
  </si>
  <si>
    <t xml:space="preserve">17 нед. </t>
  </si>
  <si>
    <t xml:space="preserve">22 нед.   </t>
  </si>
  <si>
    <t>ср</t>
  </si>
  <si>
    <t xml:space="preserve"> 16 нед.
</t>
  </si>
  <si>
    <t>О .00</t>
  </si>
  <si>
    <t>Общеобразовательный цикл</t>
  </si>
  <si>
    <t>Русский язык</t>
  </si>
  <si>
    <t>Литература</t>
  </si>
  <si>
    <t>Иностранный язык</t>
  </si>
  <si>
    <t>2</t>
  </si>
  <si>
    <t>История</t>
  </si>
  <si>
    <t>Физическая культура</t>
  </si>
  <si>
    <t>Основы безопасности жизнедеятельности</t>
  </si>
  <si>
    <t>Математика</t>
  </si>
  <si>
    <t>Информатика</t>
  </si>
  <si>
    <t>Физика</t>
  </si>
  <si>
    <t>Астрономия</t>
  </si>
  <si>
    <t>ОГСЭ.00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</si>
  <si>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</si>
  <si>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</si>
  <si>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</si>
  <si>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</si>
  <si>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</si>
  <si>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</si>
  <si>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</si>
  <si>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</si>
  <si>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ЕН.00</t>
  </si>
  <si>
    <t>Математический и общий естественнонаучный цикл</t>
  </si>
  <si>
    <t>ЕН.01</t>
  </si>
  <si>
    <t>ЕН.02</t>
  </si>
  <si>
    <t xml:space="preserve">Информатика 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</si>
  <si>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</si>
  <si>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</si>
  <si>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</si>
  <si>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</si>
  <si>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</si>
  <si>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</si>
  <si>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</si>
  <si>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</si>
  <si>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</si>
  <si>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</si>
  <si>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</si>
  <si>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Основы электротехники</t>
  </si>
  <si>
    <t>ОП.04</t>
  </si>
  <si>
    <t>Основы геодезии</t>
  </si>
  <si>
    <t>ОП.05</t>
  </si>
  <si>
    <t>Общие сведения об инженерных сетях территорий и зданий</t>
  </si>
  <si>
    <t>ОП.06</t>
  </si>
  <si>
    <t>ОП.07</t>
  </si>
  <si>
    <t>Экономика отрасли</t>
  </si>
  <si>
    <t>ОП 08</t>
  </si>
  <si>
    <t>Основы предпринимательской деятельности</t>
  </si>
  <si>
    <t>ОП.09</t>
  </si>
  <si>
    <t>Безопасность жизнедеятельности</t>
  </si>
  <si>
    <t xml:space="preserve">ОП.10 </t>
  </si>
  <si>
    <t>Основы финансовой грамотности</t>
  </si>
  <si>
    <t>Профессиональные модули</t>
  </si>
  <si>
    <t>ПМ.01</t>
  </si>
  <si>
    <t>Участие в проектировании зданий и сооружений</t>
  </si>
  <si>
    <t>МДК.01.01</t>
  </si>
  <si>
    <t>Проектирование зданий и сооружений</t>
  </si>
  <si>
    <t>МДК.01.02</t>
  </si>
  <si>
    <t>Проект производства работ</t>
  </si>
  <si>
    <t>УП.01</t>
  </si>
  <si>
    <t>ПП.01</t>
  </si>
  <si>
    <t>ПМ.01 Эм</t>
  </si>
  <si>
    <t>Экзамен по модулю</t>
  </si>
  <si>
    <t>8*</t>
  </si>
  <si>
    <t>ПМ.02</t>
  </si>
  <si>
    <t>МДК.02.01</t>
  </si>
  <si>
    <t>МДК.02.02</t>
  </si>
  <si>
    <t>УП.02</t>
  </si>
  <si>
    <t>ПП.02</t>
  </si>
  <si>
    <t>Экзамен квалификационный</t>
  </si>
  <si>
    <t>ПМ.02 Эм</t>
  </si>
  <si>
    <t>ПМ.03</t>
  </si>
  <si>
    <t>МДК.03.01</t>
  </si>
  <si>
    <t>УП.03</t>
  </si>
  <si>
    <t>ПП.03</t>
  </si>
  <si>
    <t>ПМ.03 Эм</t>
  </si>
  <si>
    <t>ПМ.04</t>
  </si>
  <si>
    <t>Организация видов работ при эксплуатации и реконструкции строительных объектов</t>
  </si>
  <si>
    <t>МДК.04.01</t>
  </si>
  <si>
    <t>МДК.04.02</t>
  </si>
  <si>
    <t>УП.04</t>
  </si>
  <si>
    <t>ПП.04</t>
  </si>
  <si>
    <t>ПМ.04 Эм</t>
  </si>
  <si>
    <t>ПМ.05</t>
  </si>
  <si>
    <t>МДК.05.01</t>
  </si>
  <si>
    <t>4*</t>
  </si>
  <si>
    <t>УП.05</t>
  </si>
  <si>
    <t>ПП.05</t>
  </si>
  <si>
    <t>ПМ.05 Эк</t>
  </si>
  <si>
    <t>ПДП</t>
  </si>
  <si>
    <t>ГИА</t>
  </si>
  <si>
    <t>Всего:</t>
  </si>
  <si>
    <t>Государственная итоговая аттестация проводится в форме защиты выпускной квалификационной работы в виде дипломного проекта и демонстрационного экзамена</t>
  </si>
  <si>
    <t>дисциплин и МДК</t>
  </si>
  <si>
    <t>учебной практики</t>
  </si>
  <si>
    <t>производственной практики</t>
  </si>
  <si>
    <t>преддипломная практика</t>
  </si>
  <si>
    <t>экзаменов (в т.ч. экзаменов (квалификационных))</t>
  </si>
  <si>
    <t>зачетов</t>
  </si>
  <si>
    <t>8/16/1</t>
  </si>
  <si>
    <t>4,6,8</t>
  </si>
  <si>
    <t>6*</t>
  </si>
  <si>
    <t>Всего учебных занятий</t>
  </si>
  <si>
    <t>индивидуальный проект</t>
  </si>
  <si>
    <t>Общие учебные предметы</t>
  </si>
  <si>
    <t>ОУПБ.01</t>
  </si>
  <si>
    <t>ОУПБ.02</t>
  </si>
  <si>
    <t>ОУПБ.03</t>
  </si>
  <si>
    <t>ОУПБ.04</t>
  </si>
  <si>
    <t>ОУПБ.05</t>
  </si>
  <si>
    <t>ОУПБ.06</t>
  </si>
  <si>
    <t>ОУПБ.07</t>
  </si>
  <si>
    <t>УПВ1</t>
  </si>
  <si>
    <t>Родной язык/Родная литература</t>
  </si>
  <si>
    <t>Дополнительный учебный предмет</t>
  </si>
  <si>
    <t>ДУП.01</t>
  </si>
  <si>
    <t>Введение в специальность</t>
  </si>
  <si>
    <t>Общегуманитарный и социально- экономический цикл</t>
  </si>
  <si>
    <t>Выполнение технологических процессов на объекте  капитального строительства</t>
  </si>
  <si>
    <t>1. Сводные данные по бюджету времени (в часах )</t>
  </si>
  <si>
    <t>Освоение  профессии   19727 Штукатур</t>
  </si>
  <si>
    <t>УПВ2 У</t>
  </si>
  <si>
    <t>УПВ3 У</t>
  </si>
  <si>
    <t>ОУП.01. У</t>
  </si>
  <si>
    <t>15</t>
  </si>
  <si>
    <t>Перечень циклов, разделов,дисциплин, профессиональных модулей, МДК, практик</t>
  </si>
  <si>
    <t>Нагрузка обучающегося</t>
  </si>
  <si>
    <t>Трудоемкость учебной нагрузки</t>
  </si>
  <si>
    <t xml:space="preserve">Распределение обязательной нагрузки 
по курсам и семестрам (час. в семестр) </t>
  </si>
  <si>
    <t>Профиль получаемого профессионального образования:  технологический (технический)</t>
  </si>
  <si>
    <t>по специальности 08.02.01 Строительство и эксплуатация зданий и сооружений</t>
  </si>
  <si>
    <t>Учебные предметы по выбору из обязательных предметных областей</t>
  </si>
  <si>
    <t>Индивидуальный проект (предметом не является, особая форма организации деятельности обучающихся )</t>
  </si>
  <si>
    <t>Организация технологических процессов на объекте капитального строительства</t>
  </si>
  <si>
    <t>Учёт и контроль технологических процессов на объекте капитального строительства</t>
  </si>
  <si>
    <t>Организация деятельности структурных подразделений при выполнении строительно-монтажных, в том числе  отделочных работ, эксплуатации, ремонте и реконструкции зданий и сооружений</t>
  </si>
  <si>
    <t>Управление деятельностью структурных подразделений при выполнении строительно-монтажных работ, в том числе  отделочных работ эксплуатации, ремонте  и реконструкции зданий и сооружений</t>
  </si>
  <si>
    <t>Эксплуатация зданий и сооружений</t>
  </si>
  <si>
    <t>Реконструкция зданий и сооружений</t>
  </si>
  <si>
    <t>Производство работ по профессии   19727 Штукатур</t>
  </si>
  <si>
    <t>4,6,7</t>
  </si>
  <si>
    <t>Информационные технологии в профессиональной деятельности</t>
  </si>
  <si>
    <t>4,5,6,7</t>
  </si>
  <si>
    <t>Приказ №     от                                  2021 г.</t>
  </si>
  <si>
    <t>Государственная  итоговая аттестация</t>
  </si>
  <si>
    <t xml:space="preserve"> 08.02.01-25-20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</si>
</sst>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6" tint="0.59999389629810485"/>
      <name val="Times New Roman"/>
      <family val="1"/>
      <charset val="204"/>
    </font>
    <font>
      <b/>
      <sz val="20"/>
      <color theme="6" tint="0.59999389629810485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 applyAlignment="1"/>
    <xf numFmtId="0" fontId="1" fillId="2" borderId="2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/>
    <xf numFmtId="0" fontId="1" fillId="2" borderId="2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2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1" fontId="9" fillId="2" borderId="30" xfId="0" applyNumberFormat="1" applyFont="1" applyFill="1" applyBorder="1" applyAlignment="1">
      <alignment horizontal="center" vertical="center" wrapText="1"/>
    </xf>
    <xf numFmtId="1" fontId="9" fillId="2" borderId="29" xfId="0" applyNumberFormat="1" applyFont="1" applyFill="1" applyBorder="1" applyAlignment="1">
      <alignment horizontal="center" vertical="center" wrapText="1"/>
    </xf>
    <xf numFmtId="1" fontId="9" fillId="2" borderId="44" xfId="0" applyNumberFormat="1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" fontId="10" fillId="2" borderId="47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" fontId="10" fillId="2" borderId="53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1" fontId="10" fillId="2" borderId="37" xfId="0" applyNumberFormat="1" applyFont="1" applyFill="1" applyBorder="1" applyAlignment="1">
      <alignment horizontal="center" vertical="center" shrinkToFit="1"/>
    </xf>
    <xf numFmtId="0" fontId="10" fillId="0" borderId="37" xfId="1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1" fontId="9" fillId="2" borderId="29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1" fontId="9" fillId="0" borderId="63" xfId="0" applyNumberFormat="1" applyFont="1" applyFill="1" applyBorder="1" applyAlignment="1">
      <alignment horizontal="center" vertical="center" wrapText="1"/>
    </xf>
    <xf numFmtId="1" fontId="9" fillId="2" borderId="63" xfId="0" applyNumberFormat="1" applyFont="1" applyFill="1" applyBorder="1" applyAlignment="1">
      <alignment horizontal="center" vertical="center" wrapText="1"/>
    </xf>
    <xf numFmtId="1" fontId="9" fillId="2" borderId="67" xfId="0" applyNumberFormat="1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>
      <alignment horizontal="center" vertical="center" wrapText="1"/>
    </xf>
    <xf numFmtId="1" fontId="9" fillId="0" borderId="66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2" borderId="29" xfId="0" applyNumberFormat="1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 wrapText="1"/>
    </xf>
    <xf numFmtId="1" fontId="10" fillId="2" borderId="58" xfId="0" applyNumberFormat="1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1" fontId="9" fillId="2" borderId="32" xfId="0" applyNumberFormat="1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horizontal="center" vertical="center"/>
    </xf>
    <xf numFmtId="1" fontId="10" fillId="2" borderId="29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9" fillId="2" borderId="44" xfId="0" applyNumberFormat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0" fillId="2" borderId="46" xfId="0" applyNumberFormat="1" applyFont="1" applyFill="1" applyBorder="1" applyAlignment="1">
      <alignment horizontal="center" vertical="center"/>
    </xf>
    <xf numFmtId="1" fontId="10" fillId="2" borderId="47" xfId="0" applyNumberFormat="1" applyFont="1" applyFill="1" applyBorder="1" applyAlignment="1">
      <alignment horizontal="center" vertical="center" wrapText="1"/>
    </xf>
    <xf numFmtId="1" fontId="10" fillId="2" borderId="47" xfId="0" applyNumberFormat="1" applyFont="1" applyFill="1" applyBorder="1" applyAlignment="1">
      <alignment horizontal="center" vertical="center"/>
    </xf>
    <xf numFmtId="1" fontId="10" fillId="2" borderId="48" xfId="0" applyNumberFormat="1" applyFont="1" applyFill="1" applyBorder="1" applyAlignment="1">
      <alignment horizontal="center" vertical="center" wrapText="1"/>
    </xf>
    <xf numFmtId="1" fontId="10" fillId="2" borderId="48" xfId="0" applyNumberFormat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 wrapText="1"/>
    </xf>
    <xf numFmtId="1" fontId="10" fillId="2" borderId="35" xfId="0" applyNumberFormat="1" applyFont="1" applyFill="1" applyBorder="1" applyAlignment="1">
      <alignment horizontal="center" vertical="center" wrapText="1"/>
    </xf>
    <xf numFmtId="1" fontId="10" fillId="2" borderId="35" xfId="0" applyNumberFormat="1" applyFont="1" applyFill="1" applyBorder="1" applyAlignment="1">
      <alignment horizontal="center" vertical="center"/>
    </xf>
    <xf numFmtId="0" fontId="10" fillId="2" borderId="51" xfId="1" applyFont="1" applyFill="1" applyBorder="1" applyAlignment="1">
      <alignment horizontal="center" vertical="center" wrapText="1"/>
    </xf>
    <xf numFmtId="1" fontId="10" fillId="2" borderId="52" xfId="0" applyNumberFormat="1" applyFont="1" applyFill="1" applyBorder="1" applyAlignment="1">
      <alignment horizontal="center" vertical="center" wrapText="1"/>
    </xf>
    <xf numFmtId="1" fontId="10" fillId="2" borderId="51" xfId="0" applyNumberFormat="1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 wrapText="1"/>
    </xf>
    <xf numFmtId="1" fontId="10" fillId="2" borderId="37" xfId="0" applyNumberFormat="1" applyFont="1" applyFill="1" applyBorder="1" applyAlignment="1">
      <alignment horizontal="center" vertical="center"/>
    </xf>
    <xf numFmtId="1" fontId="10" fillId="2" borderId="38" xfId="0" applyNumberFormat="1" applyFont="1" applyFill="1" applyBorder="1" applyAlignment="1">
      <alignment horizontal="center" vertical="center" wrapText="1"/>
    </xf>
    <xf numFmtId="1" fontId="10" fillId="2" borderId="38" xfId="0" applyNumberFormat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 wrapText="1"/>
    </xf>
    <xf numFmtId="1" fontId="9" fillId="2" borderId="28" xfId="1" applyNumberFormat="1" applyFont="1" applyFill="1" applyBorder="1" applyAlignment="1">
      <alignment horizontal="center" vertical="center" wrapText="1"/>
    </xf>
    <xf numFmtId="1" fontId="9" fillId="2" borderId="44" xfId="1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35" xfId="0" applyFont="1" applyFill="1" applyBorder="1" applyAlignment="1">
      <alignment vertical="justify"/>
    </xf>
    <xf numFmtId="0" fontId="10" fillId="2" borderId="38" xfId="0" applyFont="1" applyFill="1" applyBorder="1" applyAlignment="1">
      <alignment vertical="justify"/>
    </xf>
    <xf numFmtId="0" fontId="10" fillId="2" borderId="0" xfId="0" applyFont="1" applyFill="1"/>
    <xf numFmtId="0" fontId="12" fillId="2" borderId="37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1" fontId="9" fillId="2" borderId="48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51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vertical="center" wrapText="1"/>
    </xf>
    <xf numFmtId="1" fontId="9" fillId="2" borderId="44" xfId="0" applyNumberFormat="1" applyFont="1" applyFill="1" applyBorder="1" applyAlignment="1">
      <alignment vertical="center" wrapText="1"/>
    </xf>
    <xf numFmtId="1" fontId="10" fillId="2" borderId="46" xfId="0" applyNumberFormat="1" applyFont="1" applyFill="1" applyBorder="1" applyAlignment="1">
      <alignment vertical="center" wrapText="1"/>
    </xf>
    <xf numFmtId="1" fontId="10" fillId="2" borderId="48" xfId="0" applyNumberFormat="1" applyFont="1" applyFill="1" applyBorder="1" applyAlignment="1">
      <alignment vertical="center" wrapText="1"/>
    </xf>
    <xf numFmtId="1" fontId="12" fillId="2" borderId="47" xfId="0" applyNumberFormat="1" applyFont="1" applyFill="1" applyBorder="1" applyAlignment="1">
      <alignment horizontal="center" vertical="center"/>
    </xf>
    <xf numFmtId="1" fontId="10" fillId="2" borderId="51" xfId="0" applyNumberFormat="1" applyFont="1" applyFill="1" applyBorder="1" applyAlignment="1">
      <alignment vertical="center" wrapText="1"/>
    </xf>
    <xf numFmtId="1" fontId="10" fillId="2" borderId="38" xfId="0" applyNumberFormat="1" applyFont="1" applyFill="1" applyBorder="1" applyAlignment="1">
      <alignment vertical="center" wrapText="1"/>
    </xf>
    <xf numFmtId="1" fontId="10" fillId="2" borderId="39" xfId="0" applyNumberFormat="1" applyFont="1" applyFill="1" applyBorder="1" applyAlignment="1">
      <alignment horizontal="center" vertical="center"/>
    </xf>
    <xf numFmtId="1" fontId="10" fillId="2" borderId="41" xfId="0" applyNumberFormat="1" applyFont="1" applyFill="1" applyBorder="1" applyAlignment="1">
      <alignment horizontal="center" vertical="center"/>
    </xf>
    <xf numFmtId="1" fontId="12" fillId="2" borderId="37" xfId="0" applyNumberFormat="1" applyFont="1" applyFill="1" applyBorder="1" applyAlignment="1">
      <alignment horizontal="center" vertical="center"/>
    </xf>
    <xf numFmtId="1" fontId="10" fillId="2" borderId="40" xfId="0" applyNumberFormat="1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vertical="center" wrapText="1"/>
    </xf>
    <xf numFmtId="0" fontId="10" fillId="2" borderId="45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2" borderId="54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horizontal="left" vertical="center"/>
    </xf>
    <xf numFmtId="0" fontId="10" fillId="2" borderId="59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vertical="center" wrapText="1"/>
    </xf>
    <xf numFmtId="0" fontId="10" fillId="2" borderId="43" xfId="0" applyFont="1" applyFill="1" applyBorder="1" applyAlignment="1">
      <alignment horizontal="left" vertical="center"/>
    </xf>
    <xf numFmtId="0" fontId="10" fillId="2" borderId="55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vertical="top" wrapText="1"/>
    </xf>
    <xf numFmtId="0" fontId="9" fillId="2" borderId="43" xfId="0" applyFont="1" applyFill="1" applyBorder="1" applyAlignment="1">
      <alignment vertical="top" wrapText="1"/>
    </xf>
    <xf numFmtId="0" fontId="10" fillId="2" borderId="45" xfId="0" applyFont="1" applyFill="1" applyBorder="1" applyAlignment="1">
      <alignment vertical="top" wrapText="1"/>
    </xf>
    <xf numFmtId="0" fontId="10" fillId="2" borderId="49" xfId="0" applyFont="1" applyFill="1" applyBorder="1" applyAlignment="1">
      <alignment vertical="top" wrapText="1"/>
    </xf>
    <xf numFmtId="0" fontId="10" fillId="2" borderId="50" xfId="0" applyFont="1" applyFill="1" applyBorder="1" applyAlignment="1">
      <alignment vertical="top" wrapText="1"/>
    </xf>
    <xf numFmtId="0" fontId="10" fillId="2" borderId="49" xfId="1" applyFont="1" applyFill="1" applyBorder="1" applyAlignment="1">
      <alignment vertical="center" wrapText="1"/>
    </xf>
    <xf numFmtId="0" fontId="10" fillId="2" borderId="45" xfId="0" applyFont="1" applyFill="1" applyBorder="1" applyAlignment="1">
      <alignment vertic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50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top" wrapText="1"/>
    </xf>
    <xf numFmtId="0" fontId="10" fillId="2" borderId="45" xfId="0" applyFont="1" applyFill="1" applyBorder="1" applyAlignment="1">
      <alignment horizontal="left" vertical="top" wrapText="1"/>
    </xf>
    <xf numFmtId="0" fontId="10" fillId="2" borderId="50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 wrapText="1"/>
    </xf>
    <xf numFmtId="0" fontId="6" fillId="2" borderId="4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14" fillId="0" borderId="0" xfId="0" applyFont="1"/>
    <xf numFmtId="0" fontId="15" fillId="0" borderId="0" xfId="0" applyFont="1"/>
    <xf numFmtId="0" fontId="10" fillId="2" borderId="37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vertical="center" wrapText="1"/>
    </xf>
    <xf numFmtId="1" fontId="10" fillId="0" borderId="37" xfId="0" applyNumberFormat="1" applyFont="1" applyFill="1" applyBorder="1" applyAlignment="1">
      <alignment horizontal="center" vertical="center"/>
    </xf>
    <xf numFmtId="1" fontId="10" fillId="2" borderId="36" xfId="0" applyNumberFormat="1" applyFont="1" applyFill="1" applyBorder="1" applyAlignment="1">
      <alignment horizontal="center" vertical="center" wrapText="1"/>
    </xf>
    <xf numFmtId="1" fontId="10" fillId="0" borderId="65" xfId="0" applyNumberFormat="1" applyFont="1" applyFill="1" applyBorder="1" applyAlignment="1">
      <alignment horizontal="center" vertical="center" wrapText="1"/>
    </xf>
    <xf numFmtId="1" fontId="10" fillId="0" borderId="68" xfId="0" applyNumberFormat="1" applyFont="1" applyFill="1" applyBorder="1" applyAlignment="1">
      <alignment horizontal="center" vertical="center" wrapText="1"/>
    </xf>
    <xf numFmtId="1" fontId="10" fillId="0" borderId="69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51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 wrapText="1"/>
    </xf>
    <xf numFmtId="1" fontId="9" fillId="2" borderId="58" xfId="0" applyNumberFormat="1" applyFont="1" applyFill="1" applyBorder="1" applyAlignment="1">
      <alignment horizontal="center" vertical="center" wrapText="1"/>
    </xf>
    <xf numFmtId="1" fontId="9" fillId="0" borderId="58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0" borderId="56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51" xfId="1" applyFont="1" applyFill="1" applyBorder="1" applyAlignment="1">
      <alignment horizontal="center" wrapText="1"/>
    </xf>
    <xf numFmtId="0" fontId="10" fillId="0" borderId="38" xfId="1" applyFont="1" applyFill="1" applyBorder="1" applyAlignment="1">
      <alignment horizontal="center" wrapText="1"/>
    </xf>
    <xf numFmtId="1" fontId="10" fillId="2" borderId="63" xfId="0" applyNumberFormat="1" applyFont="1" applyFill="1" applyBorder="1" applyAlignment="1">
      <alignment vertical="center" wrapText="1"/>
    </xf>
    <xf numFmtId="1" fontId="9" fillId="2" borderId="58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6" fillId="2" borderId="23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39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40" xfId="0" applyFont="1" applyFill="1" applyBorder="1" applyAlignment="1">
      <alignment horizontal="center" vertical="center" textRotation="90" wrapText="1"/>
    </xf>
    <xf numFmtId="0" fontId="6" fillId="2" borderId="35" xfId="0" applyNumberFormat="1" applyFont="1" applyFill="1" applyBorder="1" applyAlignment="1">
      <alignment horizontal="center" vertical="center" wrapText="1"/>
    </xf>
    <xf numFmtId="0" fontId="6" fillId="2" borderId="4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4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40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left" vertical="center" wrapText="1" shrinkToFit="1"/>
    </xf>
    <xf numFmtId="0" fontId="6" fillId="2" borderId="3" xfId="0" applyFont="1" applyFill="1" applyBorder="1" applyAlignment="1">
      <alignment horizontal="left" vertical="center" wrapText="1" shrinkToFit="1"/>
    </xf>
    <xf numFmtId="0" fontId="6" fillId="2" borderId="11" xfId="0" applyFont="1" applyFill="1" applyBorder="1" applyAlignment="1">
      <alignment horizontal="left" vertical="center" wrapText="1" shrinkToFit="1"/>
    </xf>
    <xf numFmtId="0" fontId="6" fillId="2" borderId="12" xfId="0" applyFont="1" applyFill="1" applyBorder="1" applyAlignment="1">
      <alignment horizontal="left" vertical="center" wrapText="1" shrinkToFit="1"/>
    </xf>
    <xf numFmtId="0" fontId="6" fillId="2" borderId="22" xfId="0" applyFont="1" applyFill="1" applyBorder="1" applyAlignment="1">
      <alignment horizontal="left" vertical="center" wrapText="1" shrinkToFit="1"/>
    </xf>
    <xf numFmtId="0" fontId="6" fillId="2" borderId="23" xfId="0" applyFont="1" applyFill="1" applyBorder="1" applyAlignment="1">
      <alignment horizontal="left" vertical="center" wrapText="1" shrinkToFit="1"/>
    </xf>
    <xf numFmtId="0" fontId="6" fillId="2" borderId="57" xfId="0" applyFont="1" applyFill="1" applyBorder="1" applyAlignment="1">
      <alignment horizontal="center" vertical="center" textRotation="90" wrapText="1"/>
    </xf>
    <xf numFmtId="0" fontId="6" fillId="2" borderId="42" xfId="0" applyFont="1" applyFill="1" applyBorder="1" applyAlignment="1">
      <alignment horizontal="center" vertical="center" textRotation="90" wrapText="1"/>
    </xf>
    <xf numFmtId="0" fontId="6" fillId="2" borderId="62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89" wrapText="1"/>
    </xf>
    <xf numFmtId="0" fontId="6" fillId="2" borderId="39" xfId="0" applyFont="1" applyFill="1" applyBorder="1" applyAlignment="1">
      <alignment horizontal="center" vertical="center" textRotation="89" wrapText="1"/>
    </xf>
    <xf numFmtId="0" fontId="6" fillId="2" borderId="35" xfId="0" applyFont="1" applyFill="1" applyBorder="1" applyAlignment="1">
      <alignment horizontal="center" vertical="center" textRotation="89" wrapText="1"/>
    </xf>
    <xf numFmtId="0" fontId="6" fillId="2" borderId="41" xfId="0" applyFont="1" applyFill="1" applyBorder="1" applyAlignment="1">
      <alignment horizontal="center" vertical="center" textRotation="89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39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39" xfId="0" applyNumberFormat="1" applyFont="1" applyFill="1" applyBorder="1" applyAlignment="1">
      <alignment horizontal="center" vertical="center" wrapText="1"/>
    </xf>
    <xf numFmtId="49" fontId="6" fillId="2" borderId="35" xfId="0" applyNumberFormat="1" applyFont="1" applyFill="1" applyBorder="1" applyAlignment="1">
      <alignment horizontal="center" vertical="center" wrapText="1"/>
    </xf>
    <xf numFmtId="49" fontId="6" fillId="2" borderId="4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40" xfId="0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textRotation="90" wrapText="1"/>
    </xf>
    <xf numFmtId="0" fontId="6" fillId="2" borderId="4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0</xdr:rowOff>
    </xdr:from>
    <xdr:to>
      <xdr:col>19</xdr:col>
      <xdr:colOff>273050</xdr:colOff>
      <xdr:row>10</xdr:row>
      <xdr:rowOff>257810</xdr:rowOff>
    </xdr:to>
    <xdr:pic>
      <xdr:nvPicPr>
        <xdr:cNvPr id="3" name="Рисунок 2" descr="C:\Users\Molostovaia\Desktop\10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488" t="48456" r="15402" b="33781"/>
        <a:stretch>
          <a:fillRect/>
        </a:stretch>
      </xdr:blipFill>
      <xdr:spPr bwMode="auto">
        <a:xfrm>
          <a:off x="19754850" y="0"/>
          <a:ext cx="3168650" cy="321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280670</xdr:colOff>
      <xdr:row>0</xdr:row>
      <xdr:rowOff>11430</xdr:rowOff>
    </xdr:from>
    <xdr:to>
      <xdr:col>19</xdr:col>
      <xdr:colOff>849630</xdr:colOff>
      <xdr:row>2</xdr:row>
      <xdr:rowOff>73660</xdr:rowOff>
    </xdr:to>
    <xdr:pic>
      <xdr:nvPicPr>
        <xdr:cNvPr id="2" name="Рисунок 1" descr="direkor.gif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02470" y="11430"/>
          <a:ext cx="1197610" cy="614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0"/>
  <sheetViews>
    <sheetView tabSelected="1" zoomScale="50" zoomScaleNormal="50" workbookViewId="0">
      <selection activeCell="Q15" sqref="Q15"/>
    </sheetView>
  </sheetViews>
  <sheetFormatPr defaultRowHeight="15" x14ac:dyDescent="0.25"/>
  <cols>
    <col min="1" max="1" width="22.28515625" customWidth="1"/>
    <col min="2" max="2" width="97.85546875" customWidth="1"/>
    <col min="3" max="4" width="13.7109375" customWidth="1"/>
    <col min="5" max="5" width="22" bestFit="1" customWidth="1"/>
    <col min="6" max="6" width="14.28515625" customWidth="1"/>
    <col min="7" max="7" width="9.42578125" bestFit="1" customWidth="1"/>
    <col min="8" max="8" width="22" bestFit="1" customWidth="1"/>
    <col min="9" max="11" width="11.42578125" customWidth="1"/>
    <col min="12" max="12" width="22" bestFit="1" customWidth="1"/>
    <col min="13" max="17" width="9.42578125" bestFit="1" customWidth="1"/>
    <col min="18" max="18" width="11.28515625" bestFit="1" customWidth="1"/>
    <col min="19" max="19" width="9.42578125" bestFit="1" customWidth="1"/>
    <col min="20" max="20" width="22" bestFit="1" customWidth="1"/>
    <col min="21" max="23" width="9.42578125" bestFit="1" customWidth="1"/>
    <col min="24" max="24" width="10.85546875" bestFit="1" customWidth="1"/>
    <col min="25" max="25" width="9.42578125" bestFit="1" customWidth="1"/>
    <col min="26" max="26" width="22" bestFit="1" customWidth="1"/>
    <col min="27" max="27" width="9.42578125" bestFit="1" customWidth="1"/>
    <col min="28" max="28" width="22" bestFit="1" customWidth="1"/>
  </cols>
  <sheetData>
    <row r="1" spans="1:28" ht="18.75" x14ac:dyDescent="0.3">
      <c r="A1" s="1"/>
      <c r="B1" s="2"/>
      <c r="C1" s="2"/>
      <c r="D1" s="2"/>
      <c r="E1" s="3"/>
      <c r="F1" s="17"/>
      <c r="G1" s="3"/>
      <c r="H1" s="3"/>
      <c r="I1" s="3"/>
      <c r="J1" s="3"/>
      <c r="K1" s="3"/>
      <c r="L1" s="3"/>
      <c r="M1" s="3"/>
      <c r="N1" s="3"/>
      <c r="O1" s="4"/>
      <c r="P1" s="4"/>
      <c r="Q1" s="271" t="s">
        <v>0</v>
      </c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</row>
    <row r="2" spans="1:28" ht="23.25" x14ac:dyDescent="0.35">
      <c r="A2" s="221"/>
      <c r="B2" s="36"/>
      <c r="C2" s="36"/>
      <c r="D2" s="36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P2" s="223"/>
      <c r="Q2" s="272" t="s">
        <v>1</v>
      </c>
      <c r="R2" s="272"/>
      <c r="S2" s="272"/>
      <c r="T2" s="272"/>
      <c r="U2" s="272"/>
      <c r="V2" s="272"/>
      <c r="W2" s="272"/>
      <c r="X2" s="272"/>
      <c r="Y2" s="272"/>
      <c r="Z2" s="272"/>
      <c r="AA2" s="224"/>
      <c r="AB2" s="224"/>
    </row>
    <row r="3" spans="1:28" ht="23.25" x14ac:dyDescent="0.35">
      <c r="A3" s="221"/>
      <c r="B3" s="36"/>
      <c r="C3" s="36"/>
      <c r="D3" s="36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3"/>
      <c r="P3" s="223"/>
      <c r="Q3" s="272" t="s">
        <v>201</v>
      </c>
      <c r="R3" s="272"/>
      <c r="S3" s="272"/>
      <c r="T3" s="272"/>
      <c r="U3" s="272"/>
      <c r="V3" s="272"/>
      <c r="W3" s="272"/>
      <c r="X3" s="272"/>
      <c r="Y3" s="224"/>
      <c r="Z3" s="224"/>
      <c r="AA3" s="224"/>
      <c r="AB3" s="224"/>
    </row>
    <row r="4" spans="1:28" ht="23.25" x14ac:dyDescent="0.35">
      <c r="A4" s="221"/>
      <c r="B4" s="36"/>
      <c r="C4" s="36"/>
      <c r="D4" s="36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  <c r="P4" s="22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</row>
    <row r="5" spans="1:28" ht="22.5" x14ac:dyDescent="0.25">
      <c r="A5" s="274" t="s">
        <v>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</row>
    <row r="6" spans="1:28" ht="23.25" x14ac:dyDescent="0.25">
      <c r="A6" s="275" t="s">
        <v>3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</row>
    <row r="7" spans="1:28" ht="23.25" x14ac:dyDescent="0.25">
      <c r="A7" s="275" t="s">
        <v>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</row>
    <row r="8" spans="1:28" ht="22.5" x14ac:dyDescent="0.25">
      <c r="A8" s="288" t="s">
        <v>5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</row>
    <row r="9" spans="1:28" ht="23.25" x14ac:dyDescent="0.25">
      <c r="A9" s="275" t="s">
        <v>6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</row>
    <row r="10" spans="1:28" ht="23.25" x14ac:dyDescent="0.25">
      <c r="A10" s="275" t="s">
        <v>188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</row>
    <row r="11" spans="1:28" ht="23.25" x14ac:dyDescent="0.35">
      <c r="A11" s="221"/>
      <c r="B11" s="36"/>
      <c r="C11" s="36"/>
      <c r="D11" s="36"/>
      <c r="E11" s="222"/>
      <c r="F11" s="222"/>
      <c r="G11" s="222"/>
      <c r="H11" s="275" t="s">
        <v>203</v>
      </c>
      <c r="I11" s="275"/>
      <c r="J11" s="275"/>
      <c r="K11" s="275"/>
      <c r="L11" s="275"/>
      <c r="M11" s="275"/>
      <c r="N11" s="275"/>
      <c r="O11" s="275"/>
      <c r="P11" s="225"/>
      <c r="Q11" s="225" t="s">
        <v>7</v>
      </c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</row>
    <row r="12" spans="1:28" ht="23.25" x14ac:dyDescent="0.35">
      <c r="A12" s="221"/>
      <c r="B12" s="36"/>
      <c r="C12" s="36"/>
      <c r="D12" s="36"/>
      <c r="E12" s="222"/>
      <c r="F12" s="222"/>
      <c r="G12" s="222"/>
      <c r="H12" s="222"/>
      <c r="I12" s="222"/>
      <c r="J12" s="225"/>
      <c r="K12" s="225"/>
      <c r="L12" s="225"/>
      <c r="M12" s="225"/>
      <c r="N12" s="225"/>
      <c r="O12" s="225"/>
      <c r="P12" s="225"/>
      <c r="Q12" s="225" t="s">
        <v>8</v>
      </c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</row>
    <row r="13" spans="1:28" ht="23.25" x14ac:dyDescent="0.35">
      <c r="A13" s="221"/>
      <c r="B13" s="36"/>
      <c r="C13" s="36"/>
      <c r="D13" s="36"/>
      <c r="E13" s="222"/>
      <c r="F13" s="222"/>
      <c r="G13" s="222"/>
      <c r="H13" s="222"/>
      <c r="I13" s="222"/>
      <c r="J13" s="225"/>
      <c r="K13" s="225"/>
      <c r="L13" s="225"/>
      <c r="M13" s="225"/>
      <c r="N13" s="225"/>
      <c r="O13" s="225"/>
      <c r="P13" s="225"/>
      <c r="Q13" s="225" t="s">
        <v>9</v>
      </c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</row>
    <row r="14" spans="1:28" ht="23.25" x14ac:dyDescent="0.35">
      <c r="A14" s="221"/>
      <c r="B14" s="36"/>
      <c r="C14" s="36"/>
      <c r="D14" s="36"/>
      <c r="E14" s="222"/>
      <c r="F14" s="222"/>
      <c r="G14" s="222"/>
      <c r="H14" s="222"/>
      <c r="I14" s="222"/>
      <c r="J14" s="225"/>
      <c r="K14" s="225"/>
      <c r="L14" s="225"/>
      <c r="M14" s="225"/>
      <c r="N14" s="225"/>
      <c r="O14" s="225"/>
      <c r="P14" s="225"/>
      <c r="Q14" s="225" t="s">
        <v>10</v>
      </c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</row>
    <row r="15" spans="1:28" ht="23.25" x14ac:dyDescent="0.35">
      <c r="A15" s="221"/>
      <c r="B15" s="36"/>
      <c r="C15" s="36"/>
      <c r="D15" s="36"/>
      <c r="E15" s="222"/>
      <c r="F15" s="222"/>
      <c r="G15" s="222"/>
      <c r="H15" s="222"/>
      <c r="I15" s="222"/>
      <c r="J15" s="226"/>
      <c r="K15" s="226"/>
      <c r="L15" s="226"/>
      <c r="M15" s="226"/>
      <c r="N15" s="226"/>
      <c r="O15" s="226"/>
      <c r="P15" s="226"/>
      <c r="Q15" s="226" t="s">
        <v>187</v>
      </c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</row>
    <row r="16" spans="1:28" ht="23.25" x14ac:dyDescent="0.35">
      <c r="A16" s="227"/>
      <c r="B16" s="228"/>
      <c r="C16" s="228"/>
      <c r="D16" s="228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</row>
    <row r="17" spans="1:29" ht="18.75" x14ac:dyDescent="0.3">
      <c r="A17" s="7" t="s">
        <v>177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9" ht="19.5" thickBot="1" x14ac:dyDescent="0.35">
      <c r="A18" s="5"/>
      <c r="B18" s="6"/>
      <c r="C18" s="6"/>
      <c r="D18" s="6"/>
      <c r="E18" s="4"/>
      <c r="F18" s="1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9" ht="56.25" customHeight="1" x14ac:dyDescent="0.25">
      <c r="A19" s="289" t="s">
        <v>11</v>
      </c>
      <c r="B19" s="276" t="s">
        <v>12</v>
      </c>
      <c r="C19" s="276"/>
      <c r="D19" s="276"/>
      <c r="E19" s="276" t="s">
        <v>13</v>
      </c>
      <c r="F19" s="291" t="s">
        <v>14</v>
      </c>
      <c r="G19" s="292"/>
      <c r="H19" s="292"/>
      <c r="I19" s="292"/>
      <c r="J19" s="292"/>
      <c r="K19" s="293"/>
      <c r="L19" s="276" t="s">
        <v>15</v>
      </c>
      <c r="M19" s="276"/>
      <c r="N19" s="276"/>
      <c r="O19" s="276" t="s">
        <v>16</v>
      </c>
      <c r="P19" s="276"/>
      <c r="Q19" s="276" t="s">
        <v>17</v>
      </c>
      <c r="R19" s="276"/>
      <c r="S19" s="276"/>
      <c r="T19" s="276"/>
      <c r="U19" s="276"/>
      <c r="V19" s="278" t="s">
        <v>18</v>
      </c>
      <c r="W19" s="279"/>
      <c r="X19" s="280"/>
      <c r="Y19" s="284"/>
      <c r="Z19" s="284"/>
      <c r="AA19" s="284"/>
      <c r="AB19" s="284"/>
    </row>
    <row r="20" spans="1:29" ht="18.75" customHeight="1" x14ac:dyDescent="0.25">
      <c r="A20" s="290"/>
      <c r="B20" s="277"/>
      <c r="C20" s="277"/>
      <c r="D20" s="277"/>
      <c r="E20" s="277"/>
      <c r="F20" s="285" t="s">
        <v>19</v>
      </c>
      <c r="G20" s="286"/>
      <c r="H20" s="287"/>
      <c r="I20" s="285" t="s">
        <v>20</v>
      </c>
      <c r="J20" s="286"/>
      <c r="K20" s="28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81"/>
      <c r="W20" s="282"/>
      <c r="X20" s="283"/>
      <c r="Y20" s="284"/>
      <c r="Z20" s="284"/>
      <c r="AA20" s="284"/>
      <c r="AB20" s="284"/>
    </row>
    <row r="21" spans="1:29" ht="18.75" x14ac:dyDescent="0.25">
      <c r="A21" s="33" t="s">
        <v>21</v>
      </c>
      <c r="B21" s="277">
        <v>1386</v>
      </c>
      <c r="C21" s="277"/>
      <c r="D21" s="277"/>
      <c r="E21" s="32">
        <v>0</v>
      </c>
      <c r="F21" s="294">
        <v>0</v>
      </c>
      <c r="G21" s="295"/>
      <c r="H21" s="298"/>
      <c r="I21" s="294">
        <v>0</v>
      </c>
      <c r="J21" s="295"/>
      <c r="K21" s="298"/>
      <c r="L21" s="299">
        <v>18</v>
      </c>
      <c r="M21" s="299"/>
      <c r="N21" s="299"/>
      <c r="O21" s="299">
        <v>72</v>
      </c>
      <c r="P21" s="299"/>
      <c r="Q21" s="299">
        <v>0</v>
      </c>
      <c r="R21" s="299"/>
      <c r="S21" s="299"/>
      <c r="T21" s="299"/>
      <c r="U21" s="299"/>
      <c r="V21" s="294">
        <f>SUM(B21:U21)</f>
        <v>1476</v>
      </c>
      <c r="W21" s="295"/>
      <c r="X21" s="296"/>
      <c r="Y21" s="297"/>
      <c r="Z21" s="297"/>
      <c r="AA21" s="297"/>
      <c r="AB21" s="297"/>
    </row>
    <row r="22" spans="1:29" ht="18.75" x14ac:dyDescent="0.25">
      <c r="A22" s="33" t="s">
        <v>22</v>
      </c>
      <c r="B22" s="277">
        <v>1074</v>
      </c>
      <c r="C22" s="277"/>
      <c r="D22" s="277"/>
      <c r="E22" s="32">
        <v>288</v>
      </c>
      <c r="F22" s="285">
        <v>0</v>
      </c>
      <c r="G22" s="286"/>
      <c r="H22" s="287"/>
      <c r="I22" s="294">
        <v>0</v>
      </c>
      <c r="J22" s="295"/>
      <c r="K22" s="298"/>
      <c r="L22" s="299">
        <v>42</v>
      </c>
      <c r="M22" s="299"/>
      <c r="N22" s="299"/>
      <c r="O22" s="299">
        <v>72</v>
      </c>
      <c r="P22" s="299"/>
      <c r="Q22" s="299">
        <v>0</v>
      </c>
      <c r="R22" s="299"/>
      <c r="S22" s="299"/>
      <c r="T22" s="299"/>
      <c r="U22" s="299"/>
      <c r="V22" s="294">
        <f>SUM(B22:U22)</f>
        <v>1476</v>
      </c>
      <c r="W22" s="295"/>
      <c r="X22" s="296"/>
      <c r="Y22" s="297"/>
      <c r="Z22" s="297"/>
      <c r="AA22" s="297"/>
      <c r="AB22" s="297"/>
    </row>
    <row r="23" spans="1:29" ht="18.75" x14ac:dyDescent="0.25">
      <c r="A23" s="33" t="s">
        <v>23</v>
      </c>
      <c r="B23" s="277">
        <v>1154</v>
      </c>
      <c r="C23" s="277"/>
      <c r="D23" s="277"/>
      <c r="E23" s="32">
        <v>108</v>
      </c>
      <c r="F23" s="294">
        <v>144</v>
      </c>
      <c r="G23" s="295"/>
      <c r="H23" s="298"/>
      <c r="I23" s="294">
        <v>0</v>
      </c>
      <c r="J23" s="295"/>
      <c r="K23" s="298"/>
      <c r="L23" s="299">
        <v>34</v>
      </c>
      <c r="M23" s="299"/>
      <c r="N23" s="299"/>
      <c r="O23" s="299">
        <v>72</v>
      </c>
      <c r="P23" s="299"/>
      <c r="Q23" s="299">
        <v>0</v>
      </c>
      <c r="R23" s="299"/>
      <c r="S23" s="299"/>
      <c r="T23" s="299"/>
      <c r="U23" s="299"/>
      <c r="V23" s="299">
        <f>SUM(B23:U23)</f>
        <v>1512</v>
      </c>
      <c r="W23" s="299"/>
      <c r="X23" s="300"/>
      <c r="Y23" s="297"/>
      <c r="Z23" s="297"/>
      <c r="AA23" s="297"/>
      <c r="AB23" s="297"/>
    </row>
    <row r="24" spans="1:29" ht="19.5" thickBot="1" x14ac:dyDescent="0.3">
      <c r="A24" s="8" t="s">
        <v>24</v>
      </c>
      <c r="B24" s="301">
        <v>768</v>
      </c>
      <c r="C24" s="301"/>
      <c r="D24" s="301"/>
      <c r="E24" s="34">
        <v>108</v>
      </c>
      <c r="F24" s="302">
        <v>144</v>
      </c>
      <c r="G24" s="303"/>
      <c r="H24" s="304"/>
      <c r="I24" s="302">
        <v>144</v>
      </c>
      <c r="J24" s="303"/>
      <c r="K24" s="304"/>
      <c r="L24" s="305">
        <v>24</v>
      </c>
      <c r="M24" s="305"/>
      <c r="N24" s="305"/>
      <c r="O24" s="305">
        <v>72</v>
      </c>
      <c r="P24" s="305"/>
      <c r="Q24" s="305">
        <v>216</v>
      </c>
      <c r="R24" s="305"/>
      <c r="S24" s="305"/>
      <c r="T24" s="305"/>
      <c r="U24" s="305"/>
      <c r="V24" s="306">
        <f>SUM(B24:U24)</f>
        <v>1476</v>
      </c>
      <c r="W24" s="297"/>
      <c r="X24" s="307"/>
      <c r="Y24" s="297"/>
      <c r="Z24" s="297"/>
      <c r="AA24" s="297"/>
      <c r="AB24" s="297"/>
    </row>
    <row r="25" spans="1:29" ht="19.5" thickBot="1" x14ac:dyDescent="0.3">
      <c r="A25" s="9" t="s">
        <v>25</v>
      </c>
      <c r="B25" s="333">
        <f>SUM(B21:D24)</f>
        <v>4382</v>
      </c>
      <c r="C25" s="333"/>
      <c r="D25" s="333"/>
      <c r="E25" s="35">
        <f>SUM(E21:E24)</f>
        <v>504</v>
      </c>
      <c r="F25" s="268">
        <f>SUM(F21:H24)</f>
        <v>288</v>
      </c>
      <c r="G25" s="269"/>
      <c r="H25" s="270"/>
      <c r="I25" s="268">
        <v>144</v>
      </c>
      <c r="J25" s="269"/>
      <c r="K25" s="270"/>
      <c r="L25" s="334">
        <f>SUM(L21:N24)</f>
        <v>118</v>
      </c>
      <c r="M25" s="334"/>
      <c r="N25" s="334"/>
      <c r="O25" s="334">
        <f>SUM(O21:P24)</f>
        <v>288</v>
      </c>
      <c r="P25" s="334"/>
      <c r="Q25" s="334">
        <v>216</v>
      </c>
      <c r="R25" s="334"/>
      <c r="S25" s="334"/>
      <c r="T25" s="334"/>
      <c r="U25" s="334"/>
      <c r="V25" s="268">
        <f>SUM(V21:X24)</f>
        <v>5940</v>
      </c>
      <c r="W25" s="269"/>
      <c r="X25" s="308"/>
      <c r="Y25" s="309"/>
      <c r="Z25" s="309"/>
      <c r="AA25" s="309"/>
      <c r="AB25" s="309"/>
    </row>
    <row r="26" spans="1:29" ht="18.75" x14ac:dyDescent="0.3">
      <c r="A26" s="5"/>
      <c r="B26" s="6"/>
      <c r="C26" s="6"/>
      <c r="D26" s="6"/>
      <c r="E26" s="4"/>
      <c r="F26" s="1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9" ht="18.75" x14ac:dyDescent="0.3">
      <c r="A27" s="310" t="s">
        <v>26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14"/>
    </row>
    <row r="28" spans="1:29" ht="19.5" thickBot="1" x14ac:dyDescent="0.35">
      <c r="A28" s="5"/>
      <c r="B28" s="6"/>
      <c r="C28" s="6"/>
      <c r="D28" s="6"/>
      <c r="E28" s="13"/>
      <c r="F28" s="1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4"/>
    </row>
    <row r="29" spans="1:29" ht="20.25" x14ac:dyDescent="0.3">
      <c r="A29" s="311" t="s">
        <v>27</v>
      </c>
      <c r="B29" s="314" t="s">
        <v>183</v>
      </c>
      <c r="C29" s="317" t="s">
        <v>28</v>
      </c>
      <c r="D29" s="318"/>
      <c r="E29" s="321" t="s">
        <v>185</v>
      </c>
      <c r="F29" s="362" t="s">
        <v>161</v>
      </c>
      <c r="G29" s="311" t="s">
        <v>29</v>
      </c>
      <c r="H29" s="324"/>
      <c r="I29" s="324"/>
      <c r="J29" s="324"/>
      <c r="K29" s="324"/>
      <c r="L29" s="324"/>
      <c r="M29" s="324"/>
      <c r="N29" s="325"/>
      <c r="O29" s="326" t="s">
        <v>186</v>
      </c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18"/>
      <c r="AC29" s="14"/>
    </row>
    <row r="30" spans="1:29" ht="21" thickBot="1" x14ac:dyDescent="0.35">
      <c r="A30" s="312"/>
      <c r="B30" s="315"/>
      <c r="C30" s="319"/>
      <c r="D30" s="320"/>
      <c r="E30" s="322"/>
      <c r="F30" s="363"/>
      <c r="G30" s="331" t="s">
        <v>30</v>
      </c>
      <c r="H30" s="343" t="s">
        <v>184</v>
      </c>
      <c r="I30" s="343"/>
      <c r="J30" s="343"/>
      <c r="K30" s="343"/>
      <c r="L30" s="343"/>
      <c r="M30" s="343"/>
      <c r="N30" s="320"/>
      <c r="O30" s="328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30"/>
      <c r="AC30" s="14"/>
    </row>
    <row r="31" spans="1:29" ht="40.5" customHeight="1" x14ac:dyDescent="0.3">
      <c r="A31" s="312"/>
      <c r="B31" s="315"/>
      <c r="C31" s="319"/>
      <c r="D31" s="320"/>
      <c r="E31" s="322"/>
      <c r="F31" s="363"/>
      <c r="G31" s="331"/>
      <c r="H31" s="335" t="s">
        <v>160</v>
      </c>
      <c r="I31" s="343" t="s">
        <v>31</v>
      </c>
      <c r="J31" s="343"/>
      <c r="K31" s="343"/>
      <c r="L31" s="335" t="s">
        <v>32</v>
      </c>
      <c r="M31" s="335" t="s">
        <v>33</v>
      </c>
      <c r="N31" s="379" t="s">
        <v>34</v>
      </c>
      <c r="O31" s="311" t="s">
        <v>35</v>
      </c>
      <c r="P31" s="325"/>
      <c r="Q31" s="311" t="s">
        <v>36</v>
      </c>
      <c r="R31" s="324"/>
      <c r="S31" s="324"/>
      <c r="T31" s="325"/>
      <c r="U31" s="311" t="s">
        <v>37</v>
      </c>
      <c r="V31" s="324"/>
      <c r="W31" s="324"/>
      <c r="X31" s="325"/>
      <c r="Y31" s="311" t="s">
        <v>38</v>
      </c>
      <c r="Z31" s="324"/>
      <c r="AA31" s="324"/>
      <c r="AB31" s="325"/>
      <c r="AC31" s="14"/>
    </row>
    <row r="32" spans="1:29" ht="20.25" x14ac:dyDescent="0.3">
      <c r="A32" s="312"/>
      <c r="B32" s="315"/>
      <c r="C32" s="365" t="s">
        <v>39</v>
      </c>
      <c r="D32" s="367" t="s">
        <v>40</v>
      </c>
      <c r="E32" s="322"/>
      <c r="F32" s="363"/>
      <c r="G32" s="331"/>
      <c r="H32" s="335"/>
      <c r="I32" s="335" t="s">
        <v>41</v>
      </c>
      <c r="J32" s="335" t="s">
        <v>42</v>
      </c>
      <c r="K32" s="335" t="s">
        <v>43</v>
      </c>
      <c r="L32" s="335"/>
      <c r="M32" s="335"/>
      <c r="N32" s="379"/>
      <c r="O32" s="19" t="s">
        <v>44</v>
      </c>
      <c r="P32" s="20" t="s">
        <v>45</v>
      </c>
      <c r="Q32" s="216" t="s">
        <v>47</v>
      </c>
      <c r="R32" s="217" t="s">
        <v>47</v>
      </c>
      <c r="S32" s="217" t="s">
        <v>48</v>
      </c>
      <c r="T32" s="218" t="s">
        <v>49</v>
      </c>
      <c r="U32" s="369" t="s">
        <v>46</v>
      </c>
      <c r="V32" s="217" t="s">
        <v>50</v>
      </c>
      <c r="W32" s="339" t="s">
        <v>46</v>
      </c>
      <c r="X32" s="218" t="s">
        <v>51</v>
      </c>
      <c r="Y32" s="369" t="s">
        <v>46</v>
      </c>
      <c r="Z32" s="217" t="s">
        <v>52</v>
      </c>
      <c r="AA32" s="339" t="s">
        <v>46</v>
      </c>
      <c r="AB32" s="218" t="s">
        <v>53</v>
      </c>
      <c r="AC32" s="14"/>
    </row>
    <row r="33" spans="1:29" ht="20.25" x14ac:dyDescent="0.3">
      <c r="A33" s="312"/>
      <c r="B33" s="315"/>
      <c r="C33" s="365"/>
      <c r="D33" s="367"/>
      <c r="E33" s="322"/>
      <c r="F33" s="363"/>
      <c r="G33" s="331"/>
      <c r="H33" s="335"/>
      <c r="I33" s="335"/>
      <c r="J33" s="335"/>
      <c r="K33" s="335"/>
      <c r="L33" s="335"/>
      <c r="M33" s="335"/>
      <c r="N33" s="379"/>
      <c r="O33" s="319" t="s">
        <v>54</v>
      </c>
      <c r="P33" s="320" t="s">
        <v>55</v>
      </c>
      <c r="Q33" s="373" t="s">
        <v>56</v>
      </c>
      <c r="R33" s="31"/>
      <c r="S33" s="31"/>
      <c r="T33" s="375" t="s">
        <v>182</v>
      </c>
      <c r="U33" s="369"/>
      <c r="V33" s="377" t="s">
        <v>57</v>
      </c>
      <c r="W33" s="339"/>
      <c r="X33" s="375" t="s">
        <v>182</v>
      </c>
      <c r="Y33" s="369"/>
      <c r="Z33" s="341">
        <v>16</v>
      </c>
      <c r="AA33" s="339"/>
      <c r="AB33" s="337" t="s">
        <v>157</v>
      </c>
      <c r="AC33" s="14"/>
    </row>
    <row r="34" spans="1:29" ht="37.5" customHeight="1" thickBot="1" x14ac:dyDescent="0.35">
      <c r="A34" s="313"/>
      <c r="B34" s="316"/>
      <c r="C34" s="366"/>
      <c r="D34" s="368"/>
      <c r="E34" s="323"/>
      <c r="F34" s="364"/>
      <c r="G34" s="332"/>
      <c r="H34" s="336"/>
      <c r="I34" s="336"/>
      <c r="J34" s="336"/>
      <c r="K34" s="336"/>
      <c r="L34" s="336"/>
      <c r="M34" s="336"/>
      <c r="N34" s="380"/>
      <c r="O34" s="371"/>
      <c r="P34" s="372"/>
      <c r="Q34" s="374"/>
      <c r="R34" s="219">
        <v>16</v>
      </c>
      <c r="S34" s="220" t="s">
        <v>56</v>
      </c>
      <c r="T34" s="376"/>
      <c r="U34" s="370"/>
      <c r="V34" s="378"/>
      <c r="W34" s="340"/>
      <c r="X34" s="376"/>
      <c r="Y34" s="370"/>
      <c r="Z34" s="342"/>
      <c r="AA34" s="340"/>
      <c r="AB34" s="338"/>
      <c r="AC34" s="14"/>
    </row>
    <row r="35" spans="1:29" ht="19.5" thickBot="1" x14ac:dyDescent="0.35">
      <c r="A35" s="8">
        <v>1</v>
      </c>
      <c r="B35" s="12">
        <v>2</v>
      </c>
      <c r="C35" s="8">
        <v>3</v>
      </c>
      <c r="D35" s="10">
        <v>4</v>
      </c>
      <c r="E35" s="13">
        <v>5</v>
      </c>
      <c r="F35" s="15"/>
      <c r="G35" s="8">
        <v>6</v>
      </c>
      <c r="H35" s="11">
        <v>7</v>
      </c>
      <c r="I35" s="11">
        <v>8</v>
      </c>
      <c r="J35" s="11">
        <v>9</v>
      </c>
      <c r="K35" s="11">
        <v>10</v>
      </c>
      <c r="L35" s="11">
        <v>11</v>
      </c>
      <c r="M35" s="27">
        <v>12</v>
      </c>
      <c r="N35" s="10">
        <v>13</v>
      </c>
      <c r="O35" s="8">
        <v>14</v>
      </c>
      <c r="P35" s="10">
        <v>15</v>
      </c>
      <c r="Q35" s="8">
        <v>16</v>
      </c>
      <c r="R35" s="27">
        <v>17</v>
      </c>
      <c r="S35" s="27">
        <v>18</v>
      </c>
      <c r="T35" s="10">
        <v>19</v>
      </c>
      <c r="U35" s="8">
        <v>20</v>
      </c>
      <c r="V35" s="27">
        <v>21</v>
      </c>
      <c r="W35" s="27">
        <v>22</v>
      </c>
      <c r="X35" s="10">
        <v>23</v>
      </c>
      <c r="Y35" s="8">
        <v>24</v>
      </c>
      <c r="Z35" s="27">
        <v>25</v>
      </c>
      <c r="AA35" s="27">
        <v>26</v>
      </c>
      <c r="AB35" s="10">
        <v>27</v>
      </c>
      <c r="AC35" s="14"/>
    </row>
    <row r="36" spans="1:29" ht="26.25" thickBot="1" x14ac:dyDescent="0.35">
      <c r="A36" s="188" t="s">
        <v>58</v>
      </c>
      <c r="B36" s="189" t="s">
        <v>59</v>
      </c>
      <c r="C36" s="37">
        <f>SUM(C37+C47+C51)</f>
        <v>9</v>
      </c>
      <c r="D36" s="38">
        <f>SUM(D37+D47+D51)</f>
        <v>3</v>
      </c>
      <c r="E36" s="39">
        <f>SUM(E37+E47+E51)</f>
        <v>1476</v>
      </c>
      <c r="F36" s="40"/>
      <c r="G36" s="37">
        <v>18</v>
      </c>
      <c r="H36" s="41">
        <f>SUM(H37+H47+H51)</f>
        <v>1386</v>
      </c>
      <c r="I36" s="41">
        <f>SUM(I37+I47+I51)</f>
        <v>777</v>
      </c>
      <c r="J36" s="41">
        <f>SUM(J37+J47+J51)</f>
        <v>609</v>
      </c>
      <c r="K36" s="41"/>
      <c r="L36" s="41"/>
      <c r="M36" s="41">
        <f>SUM(M37+M47+M51)</f>
        <v>48</v>
      </c>
      <c r="N36" s="42">
        <f>SUM(N37+N47+N51)</f>
        <v>24</v>
      </c>
      <c r="O36" s="43">
        <f>SUM(O37+O47+O51)</f>
        <v>612</v>
      </c>
      <c r="P36" s="42">
        <f>SUM(P37+P47+P51)</f>
        <v>792</v>
      </c>
      <c r="Q36" s="37"/>
      <c r="R36" s="44"/>
      <c r="S36" s="44"/>
      <c r="T36" s="38"/>
      <c r="U36" s="37"/>
      <c r="V36" s="44"/>
      <c r="W36" s="44"/>
      <c r="X36" s="38"/>
      <c r="Y36" s="37"/>
      <c r="Z36" s="44"/>
      <c r="AA36" s="44"/>
      <c r="AB36" s="38"/>
      <c r="AC36" s="14"/>
    </row>
    <row r="37" spans="1:29" ht="31.5" customHeight="1" thickBot="1" x14ac:dyDescent="0.35">
      <c r="A37" s="188"/>
      <c r="B37" s="189" t="s">
        <v>162</v>
      </c>
      <c r="C37" s="37">
        <v>6</v>
      </c>
      <c r="D37" s="38">
        <v>2</v>
      </c>
      <c r="E37" s="43">
        <f>SUM(E38:E46)</f>
        <v>886</v>
      </c>
      <c r="F37" s="42"/>
      <c r="G37" s="37">
        <v>18</v>
      </c>
      <c r="H37" s="46">
        <f>SUM(H38:H45)</f>
        <v>814</v>
      </c>
      <c r="I37" s="46">
        <f>SUM(I38:I45)</f>
        <v>404</v>
      </c>
      <c r="J37" s="46">
        <f>SUM(J38:J45)</f>
        <v>410</v>
      </c>
      <c r="K37" s="46"/>
      <c r="L37" s="46"/>
      <c r="M37" s="41">
        <f>SUM(M38:M46)</f>
        <v>36</v>
      </c>
      <c r="N37" s="40">
        <f>SUM(N38:N46)</f>
        <v>18</v>
      </c>
      <c r="O37" s="47">
        <f>SUM(O38:O45)</f>
        <v>323</v>
      </c>
      <c r="P37" s="48">
        <f>SUM(P38:P46)</f>
        <v>509</v>
      </c>
      <c r="Q37" s="37"/>
      <c r="R37" s="44"/>
      <c r="S37" s="44"/>
      <c r="T37" s="38"/>
      <c r="U37" s="37"/>
      <c r="V37" s="44"/>
      <c r="W37" s="44"/>
      <c r="X37" s="38"/>
      <c r="Y37" s="37"/>
      <c r="Z37" s="44"/>
      <c r="AA37" s="44"/>
      <c r="AB37" s="38"/>
      <c r="AC37" s="14"/>
    </row>
    <row r="38" spans="1:29" ht="26.25" x14ac:dyDescent="0.3">
      <c r="A38" s="190" t="s">
        <v>163</v>
      </c>
      <c r="B38" s="191" t="s">
        <v>60</v>
      </c>
      <c r="C38" s="49"/>
      <c r="D38" s="75">
        <v>2</v>
      </c>
      <c r="E38" s="237">
        <v>90</v>
      </c>
      <c r="F38" s="136"/>
      <c r="G38" s="167"/>
      <c r="H38" s="238">
        <v>78</v>
      </c>
      <c r="I38" s="52">
        <v>48</v>
      </c>
      <c r="J38" s="53">
        <v>30</v>
      </c>
      <c r="K38" s="53"/>
      <c r="L38" s="54"/>
      <c r="M38" s="55">
        <v>6</v>
      </c>
      <c r="N38" s="56">
        <v>6</v>
      </c>
      <c r="O38" s="239">
        <v>34</v>
      </c>
      <c r="P38" s="240">
        <v>44</v>
      </c>
      <c r="Q38" s="95"/>
      <c r="R38" s="55"/>
      <c r="S38" s="55"/>
      <c r="T38" s="58"/>
      <c r="U38" s="57"/>
      <c r="V38" s="55"/>
      <c r="W38" s="55"/>
      <c r="X38" s="58"/>
      <c r="Y38" s="57"/>
      <c r="Z38" s="55"/>
      <c r="AA38" s="55"/>
      <c r="AB38" s="58"/>
      <c r="AC38" s="14"/>
    </row>
    <row r="39" spans="1:29" ht="26.25" x14ac:dyDescent="0.3">
      <c r="A39" s="190" t="s">
        <v>164</v>
      </c>
      <c r="B39" s="192" t="s">
        <v>61</v>
      </c>
      <c r="C39" s="59">
        <v>2</v>
      </c>
      <c r="D39" s="114"/>
      <c r="E39" s="237">
        <v>80</v>
      </c>
      <c r="F39" s="143"/>
      <c r="G39" s="139"/>
      <c r="H39" s="62">
        <v>78</v>
      </c>
      <c r="I39" s="52">
        <v>70</v>
      </c>
      <c r="J39" s="63">
        <v>8</v>
      </c>
      <c r="K39" s="63"/>
      <c r="L39" s="64"/>
      <c r="M39" s="65">
        <v>2</v>
      </c>
      <c r="N39" s="66"/>
      <c r="O39" s="243"/>
      <c r="P39" s="244">
        <v>78</v>
      </c>
      <c r="Q39" s="97"/>
      <c r="R39" s="65"/>
      <c r="S39" s="65"/>
      <c r="T39" s="70"/>
      <c r="U39" s="69"/>
      <c r="V39" s="65"/>
      <c r="W39" s="65"/>
      <c r="X39" s="70"/>
      <c r="Y39" s="69"/>
      <c r="Z39" s="65"/>
      <c r="AA39" s="65"/>
      <c r="AB39" s="70"/>
      <c r="AC39" s="14"/>
    </row>
    <row r="40" spans="1:29" ht="26.25" x14ac:dyDescent="0.3">
      <c r="A40" s="190" t="s">
        <v>165</v>
      </c>
      <c r="B40" s="192" t="s">
        <v>62</v>
      </c>
      <c r="C40" s="71" t="s">
        <v>63</v>
      </c>
      <c r="D40" s="114"/>
      <c r="E40" s="237">
        <v>119</v>
      </c>
      <c r="F40" s="143"/>
      <c r="G40" s="72"/>
      <c r="H40" s="62">
        <v>117</v>
      </c>
      <c r="I40" s="52">
        <v>2</v>
      </c>
      <c r="J40" s="63">
        <v>115</v>
      </c>
      <c r="K40" s="63"/>
      <c r="L40" s="64"/>
      <c r="M40" s="65">
        <v>2</v>
      </c>
      <c r="N40" s="66"/>
      <c r="O40" s="67">
        <v>51</v>
      </c>
      <c r="P40" s="68">
        <v>66</v>
      </c>
      <c r="Q40" s="97"/>
      <c r="R40" s="65"/>
      <c r="S40" s="65"/>
      <c r="T40" s="70"/>
      <c r="U40" s="69"/>
      <c r="V40" s="65"/>
      <c r="W40" s="65"/>
      <c r="X40" s="70"/>
      <c r="Y40" s="69"/>
      <c r="Z40" s="65"/>
      <c r="AA40" s="65"/>
      <c r="AB40" s="70"/>
      <c r="AC40" s="14"/>
    </row>
    <row r="41" spans="1:29" ht="26.25" x14ac:dyDescent="0.3">
      <c r="A41" s="190" t="s">
        <v>181</v>
      </c>
      <c r="B41" s="191" t="s">
        <v>67</v>
      </c>
      <c r="C41" s="71"/>
      <c r="D41" s="114">
        <v>2</v>
      </c>
      <c r="E41" s="237">
        <v>243</v>
      </c>
      <c r="F41" s="143"/>
      <c r="G41" s="72"/>
      <c r="H41" s="52">
        <v>231</v>
      </c>
      <c r="I41" s="73">
        <v>131</v>
      </c>
      <c r="J41" s="73">
        <v>100</v>
      </c>
      <c r="K41" s="73"/>
      <c r="L41" s="73"/>
      <c r="M41" s="74">
        <v>6</v>
      </c>
      <c r="N41" s="75">
        <v>6</v>
      </c>
      <c r="O41" s="245">
        <v>68</v>
      </c>
      <c r="P41" s="246">
        <v>163</v>
      </c>
      <c r="Q41" s="97"/>
      <c r="R41" s="65"/>
      <c r="S41" s="65"/>
      <c r="T41" s="70"/>
      <c r="U41" s="69"/>
      <c r="V41" s="65"/>
      <c r="W41" s="65"/>
      <c r="X41" s="70"/>
      <c r="Y41" s="69"/>
      <c r="Z41" s="65"/>
      <c r="AA41" s="65"/>
      <c r="AB41" s="70"/>
      <c r="AC41" s="14"/>
    </row>
    <row r="42" spans="1:29" ht="31.5" customHeight="1" x14ac:dyDescent="0.3">
      <c r="A42" s="190" t="s">
        <v>166</v>
      </c>
      <c r="B42" s="192" t="s">
        <v>64</v>
      </c>
      <c r="C42" s="71" t="s">
        <v>63</v>
      </c>
      <c r="D42" s="114"/>
      <c r="E42" s="237">
        <v>83</v>
      </c>
      <c r="F42" s="143"/>
      <c r="G42" s="76"/>
      <c r="H42" s="62">
        <v>81</v>
      </c>
      <c r="I42" s="52">
        <v>61</v>
      </c>
      <c r="J42" s="63">
        <v>20</v>
      </c>
      <c r="K42" s="63"/>
      <c r="L42" s="64"/>
      <c r="M42" s="65">
        <v>2</v>
      </c>
      <c r="N42" s="77"/>
      <c r="O42" s="67">
        <v>51</v>
      </c>
      <c r="P42" s="68">
        <v>30</v>
      </c>
      <c r="Q42" s="97"/>
      <c r="R42" s="65"/>
      <c r="S42" s="65"/>
      <c r="T42" s="70"/>
      <c r="U42" s="69"/>
      <c r="V42" s="65"/>
      <c r="W42" s="65"/>
      <c r="X42" s="70"/>
      <c r="Y42" s="69"/>
      <c r="Z42" s="65"/>
      <c r="AA42" s="65"/>
      <c r="AB42" s="70"/>
      <c r="AC42" s="14"/>
    </row>
    <row r="43" spans="1:29" ht="27.75" customHeight="1" x14ac:dyDescent="0.3">
      <c r="A43" s="190" t="s">
        <v>167</v>
      </c>
      <c r="B43" s="192" t="s">
        <v>65</v>
      </c>
      <c r="C43" s="71" t="s">
        <v>63</v>
      </c>
      <c r="D43" s="114"/>
      <c r="E43" s="237">
        <v>119</v>
      </c>
      <c r="F43" s="143"/>
      <c r="G43" s="72"/>
      <c r="H43" s="62">
        <v>117</v>
      </c>
      <c r="I43" s="52">
        <v>2</v>
      </c>
      <c r="J43" s="64">
        <v>115</v>
      </c>
      <c r="K43" s="64"/>
      <c r="L43" s="64"/>
      <c r="M43" s="65">
        <v>2</v>
      </c>
      <c r="N43" s="77"/>
      <c r="O43" s="78">
        <v>51</v>
      </c>
      <c r="P43" s="79">
        <v>66</v>
      </c>
      <c r="Q43" s="97"/>
      <c r="R43" s="65"/>
      <c r="S43" s="65"/>
      <c r="T43" s="70"/>
      <c r="U43" s="69"/>
      <c r="V43" s="65"/>
      <c r="W43" s="65"/>
      <c r="X43" s="70"/>
      <c r="Y43" s="69"/>
      <c r="Z43" s="65"/>
      <c r="AA43" s="65"/>
      <c r="AB43" s="70"/>
      <c r="AC43" s="14"/>
    </row>
    <row r="44" spans="1:29" ht="26.25" x14ac:dyDescent="0.3">
      <c r="A44" s="190" t="s">
        <v>168</v>
      </c>
      <c r="B44" s="192" t="s">
        <v>66</v>
      </c>
      <c r="C44" s="71" t="s">
        <v>63</v>
      </c>
      <c r="D44" s="114"/>
      <c r="E44" s="237">
        <v>80</v>
      </c>
      <c r="F44" s="143"/>
      <c r="G44" s="65"/>
      <c r="H44" s="62">
        <v>78</v>
      </c>
      <c r="I44" s="52">
        <v>62</v>
      </c>
      <c r="J44" s="64">
        <v>16</v>
      </c>
      <c r="K44" s="64"/>
      <c r="L44" s="64"/>
      <c r="M44" s="65">
        <v>2</v>
      </c>
      <c r="N44" s="77"/>
      <c r="O44" s="78">
        <v>34</v>
      </c>
      <c r="P44" s="79">
        <v>44</v>
      </c>
      <c r="Q44" s="97"/>
      <c r="R44" s="65"/>
      <c r="S44" s="65"/>
      <c r="T44" s="70"/>
      <c r="U44" s="69"/>
      <c r="V44" s="65"/>
      <c r="W44" s="65"/>
      <c r="X44" s="70"/>
      <c r="Y44" s="69"/>
      <c r="Z44" s="65"/>
      <c r="AA44" s="65"/>
      <c r="AB44" s="70"/>
      <c r="AC44" s="14"/>
    </row>
    <row r="45" spans="1:29" ht="28.5" customHeight="1" x14ac:dyDescent="0.4">
      <c r="A45" s="193" t="s">
        <v>169</v>
      </c>
      <c r="B45" s="194" t="s">
        <v>70</v>
      </c>
      <c r="C45" s="80">
        <v>1</v>
      </c>
      <c r="D45" s="102"/>
      <c r="E45" s="235">
        <v>36</v>
      </c>
      <c r="F45" s="149"/>
      <c r="G45" s="83"/>
      <c r="H45" s="84">
        <v>34</v>
      </c>
      <c r="I45" s="85">
        <v>28</v>
      </c>
      <c r="J45" s="86">
        <v>6</v>
      </c>
      <c r="K45" s="86"/>
      <c r="L45" s="85"/>
      <c r="M45" s="83">
        <v>2</v>
      </c>
      <c r="N45" s="87"/>
      <c r="O45" s="88">
        <v>34</v>
      </c>
      <c r="P45" s="89"/>
      <c r="Q45" s="103"/>
      <c r="R45" s="83"/>
      <c r="S45" s="83"/>
      <c r="T45" s="81"/>
      <c r="U45" s="80"/>
      <c r="V45" s="83"/>
      <c r="W45" s="83"/>
      <c r="X45" s="81"/>
      <c r="Y45" s="80"/>
      <c r="Z45" s="83"/>
      <c r="AA45" s="83"/>
      <c r="AB45" s="81"/>
      <c r="AC45" s="14"/>
    </row>
    <row r="46" spans="1:29" ht="71.25" customHeight="1" thickBot="1" x14ac:dyDescent="0.45">
      <c r="A46" s="231"/>
      <c r="B46" s="232" t="s">
        <v>190</v>
      </c>
      <c r="C46" s="126">
        <v>2</v>
      </c>
      <c r="D46" s="102"/>
      <c r="E46" s="236">
        <v>36</v>
      </c>
      <c r="F46" s="234"/>
      <c r="G46" s="83">
        <v>18</v>
      </c>
      <c r="H46" s="233"/>
      <c r="I46" s="85"/>
      <c r="J46" s="86"/>
      <c r="K46" s="86"/>
      <c r="L46" s="85"/>
      <c r="M46" s="83">
        <v>12</v>
      </c>
      <c r="N46" s="87">
        <v>6</v>
      </c>
      <c r="O46" s="241"/>
      <c r="P46" s="242">
        <v>18</v>
      </c>
      <c r="Q46" s="10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14"/>
    </row>
    <row r="47" spans="1:29" ht="51.75" customHeight="1" thickBot="1" x14ac:dyDescent="0.35">
      <c r="A47" s="195"/>
      <c r="B47" s="189" t="s">
        <v>189</v>
      </c>
      <c r="C47" s="90">
        <v>2</v>
      </c>
      <c r="D47" s="250">
        <v>1</v>
      </c>
      <c r="E47" s="125">
        <f>SUM(E48:E50)</f>
        <v>307</v>
      </c>
      <c r="F47" s="251"/>
      <c r="G47" s="252"/>
      <c r="H47" s="253">
        <f>SUM(H48:H50)</f>
        <v>291</v>
      </c>
      <c r="I47" s="253">
        <f>SUM(I48:I50)</f>
        <v>201</v>
      </c>
      <c r="J47" s="253">
        <f>SUM(J48:J50)</f>
        <v>90</v>
      </c>
      <c r="K47" s="253"/>
      <c r="L47" s="253"/>
      <c r="M47" s="252">
        <v>10</v>
      </c>
      <c r="N47" s="254">
        <v>6</v>
      </c>
      <c r="O47" s="255">
        <f>SUM(O48:O50)</f>
        <v>153</v>
      </c>
      <c r="P47" s="125">
        <f>SUM(P48:P50)</f>
        <v>138</v>
      </c>
      <c r="Q47" s="257"/>
      <c r="R47" s="92"/>
      <c r="S47" s="93"/>
      <c r="T47" s="91"/>
      <c r="U47" s="90"/>
      <c r="V47" s="93"/>
      <c r="W47" s="93"/>
      <c r="X47" s="91"/>
      <c r="Y47" s="90"/>
      <c r="Z47" s="93"/>
      <c r="AA47" s="93"/>
      <c r="AB47" s="91"/>
      <c r="AC47" s="14"/>
    </row>
    <row r="48" spans="1:29" ht="28.5" customHeight="1" thickBot="1" x14ac:dyDescent="0.35">
      <c r="A48" s="196" t="s">
        <v>170</v>
      </c>
      <c r="B48" s="197" t="s">
        <v>171</v>
      </c>
      <c r="C48" s="247">
        <v>1</v>
      </c>
      <c r="D48" s="65"/>
      <c r="E48" s="115">
        <v>70</v>
      </c>
      <c r="F48" s="145"/>
      <c r="G48" s="94"/>
      <c r="H48" s="115">
        <v>68</v>
      </c>
      <c r="I48" s="115">
        <v>58</v>
      </c>
      <c r="J48" s="115">
        <v>10</v>
      </c>
      <c r="K48" s="115"/>
      <c r="L48" s="115"/>
      <c r="M48" s="145">
        <v>2</v>
      </c>
      <c r="N48" s="61"/>
      <c r="O48" s="258">
        <v>68</v>
      </c>
      <c r="P48" s="259"/>
      <c r="Q48" s="95"/>
      <c r="R48" s="55"/>
      <c r="S48" s="55"/>
      <c r="T48" s="58"/>
      <c r="U48" s="57"/>
      <c r="V48" s="55"/>
      <c r="W48" s="55"/>
      <c r="X48" s="58"/>
      <c r="Y48" s="57"/>
      <c r="Z48" s="55"/>
      <c r="AA48" s="55"/>
      <c r="AB48" s="58"/>
      <c r="AC48" s="14"/>
    </row>
    <row r="49" spans="1:29" ht="27" thickBot="1" x14ac:dyDescent="0.45">
      <c r="A49" s="198" t="s">
        <v>179</v>
      </c>
      <c r="B49" s="192" t="s">
        <v>69</v>
      </c>
      <c r="C49" s="248"/>
      <c r="D49" s="65">
        <v>2</v>
      </c>
      <c r="E49" s="115">
        <v>135</v>
      </c>
      <c r="F49" s="145"/>
      <c r="G49" s="256"/>
      <c r="H49" s="62">
        <v>123</v>
      </c>
      <c r="I49" s="64">
        <v>93</v>
      </c>
      <c r="J49" s="96">
        <v>30</v>
      </c>
      <c r="K49" s="96"/>
      <c r="L49" s="64"/>
      <c r="M49" s="65">
        <v>6</v>
      </c>
      <c r="N49" s="66">
        <v>6</v>
      </c>
      <c r="O49" s="260">
        <v>51</v>
      </c>
      <c r="P49" s="261">
        <v>72</v>
      </c>
      <c r="Q49" s="97"/>
      <c r="R49" s="65"/>
      <c r="S49" s="65"/>
      <c r="T49" s="70"/>
      <c r="U49" s="69"/>
      <c r="V49" s="65"/>
      <c r="W49" s="65"/>
      <c r="X49" s="70"/>
      <c r="Y49" s="69"/>
      <c r="Z49" s="65"/>
      <c r="AA49" s="65"/>
      <c r="AB49" s="70"/>
      <c r="AC49" s="14"/>
    </row>
    <row r="50" spans="1:29" ht="27" thickBot="1" x14ac:dyDescent="0.45">
      <c r="A50" s="199" t="s">
        <v>180</v>
      </c>
      <c r="B50" s="200" t="s">
        <v>68</v>
      </c>
      <c r="C50" s="249">
        <v>2</v>
      </c>
      <c r="D50" s="126"/>
      <c r="E50" s="118">
        <v>102</v>
      </c>
      <c r="F50" s="100"/>
      <c r="G50" s="100"/>
      <c r="H50" s="233">
        <v>100</v>
      </c>
      <c r="I50" s="85">
        <v>50</v>
      </c>
      <c r="J50" s="101">
        <v>50</v>
      </c>
      <c r="K50" s="101"/>
      <c r="L50" s="85"/>
      <c r="M50" s="83">
        <v>2</v>
      </c>
      <c r="N50" s="102"/>
      <c r="O50" s="262">
        <v>34</v>
      </c>
      <c r="P50" s="263">
        <v>66</v>
      </c>
      <c r="Q50" s="103"/>
      <c r="R50" s="83"/>
      <c r="S50" s="83"/>
      <c r="T50" s="81"/>
      <c r="U50" s="80"/>
      <c r="V50" s="83"/>
      <c r="W50" s="83"/>
      <c r="X50" s="81"/>
      <c r="Y50" s="80"/>
      <c r="Z50" s="83"/>
      <c r="AA50" s="83"/>
      <c r="AB50" s="81"/>
      <c r="AC50" s="14"/>
    </row>
    <row r="51" spans="1:29" ht="45" customHeight="1" thickBot="1" x14ac:dyDescent="0.35">
      <c r="A51" s="188"/>
      <c r="B51" s="189" t="s">
        <v>172</v>
      </c>
      <c r="C51" s="104">
        <v>1</v>
      </c>
      <c r="D51" s="44">
        <v>0</v>
      </c>
      <c r="E51" s="105">
        <v>283</v>
      </c>
      <c r="F51" s="265"/>
      <c r="G51" s="44"/>
      <c r="H51" s="46">
        <v>281</v>
      </c>
      <c r="I51" s="46">
        <v>172</v>
      </c>
      <c r="J51" s="46">
        <v>109</v>
      </c>
      <c r="K51" s="46"/>
      <c r="L51" s="46"/>
      <c r="M51" s="41">
        <v>2</v>
      </c>
      <c r="N51" s="40"/>
      <c r="O51" s="47">
        <v>136</v>
      </c>
      <c r="P51" s="39">
        <v>145</v>
      </c>
      <c r="Q51" s="45"/>
      <c r="R51" s="44"/>
      <c r="S51" s="44"/>
      <c r="T51" s="38"/>
      <c r="U51" s="37"/>
      <c r="V51" s="44"/>
      <c r="W51" s="44"/>
      <c r="X51" s="38"/>
      <c r="Y51" s="37"/>
      <c r="Z51" s="44"/>
      <c r="AA51" s="44"/>
      <c r="AB51" s="38"/>
      <c r="AC51" s="14"/>
    </row>
    <row r="52" spans="1:29" ht="27" thickBot="1" x14ac:dyDescent="0.35">
      <c r="A52" s="201" t="s">
        <v>173</v>
      </c>
      <c r="B52" s="267" t="s">
        <v>174</v>
      </c>
      <c r="C52" s="49">
        <v>2</v>
      </c>
      <c r="D52" s="75"/>
      <c r="E52" s="107">
        <v>283</v>
      </c>
      <c r="F52" s="266"/>
      <c r="G52" s="108"/>
      <c r="H52" s="109">
        <v>281</v>
      </c>
      <c r="I52" s="109">
        <v>172</v>
      </c>
      <c r="J52" s="109">
        <v>109</v>
      </c>
      <c r="K52" s="109"/>
      <c r="L52" s="109"/>
      <c r="M52" s="110">
        <v>2</v>
      </c>
      <c r="N52" s="111"/>
      <c r="O52" s="112">
        <v>136</v>
      </c>
      <c r="P52" s="113">
        <v>145</v>
      </c>
      <c r="Q52" s="49"/>
      <c r="R52" s="74"/>
      <c r="S52" s="74"/>
      <c r="T52" s="50"/>
      <c r="U52" s="49"/>
      <c r="V52" s="74"/>
      <c r="W52" s="74"/>
      <c r="X52" s="50"/>
      <c r="Y52" s="49"/>
      <c r="Z52" s="74"/>
      <c r="AA52" s="55"/>
      <c r="AB52" s="58"/>
      <c r="AC52" s="14"/>
    </row>
    <row r="53" spans="1:29" ht="4.5" hidden="1" customHeight="1" thickBot="1" x14ac:dyDescent="0.45">
      <c r="A53" s="197"/>
      <c r="B53" s="200"/>
      <c r="C53" s="98"/>
      <c r="D53" s="117"/>
      <c r="E53" s="118"/>
      <c r="F53" s="264"/>
      <c r="G53" s="119"/>
      <c r="H53" s="84"/>
      <c r="I53" s="120"/>
      <c r="J53" s="121"/>
      <c r="K53" s="121"/>
      <c r="L53" s="120"/>
      <c r="M53" s="122"/>
      <c r="N53" s="123"/>
      <c r="O53" s="124"/>
      <c r="P53" s="125"/>
      <c r="Q53" s="98"/>
      <c r="R53" s="126"/>
      <c r="S53" s="126"/>
      <c r="T53" s="99"/>
      <c r="U53" s="98"/>
      <c r="V53" s="126"/>
      <c r="W53" s="126"/>
      <c r="X53" s="99"/>
      <c r="Y53" s="98"/>
      <c r="Z53" s="126"/>
      <c r="AA53" s="126"/>
      <c r="AB53" s="99"/>
      <c r="AC53" s="14"/>
    </row>
    <row r="54" spans="1:29" ht="4.5" hidden="1" customHeight="1" thickBot="1" x14ac:dyDescent="0.45">
      <c r="A54" s="197"/>
      <c r="B54" s="200"/>
      <c r="C54" s="98"/>
      <c r="D54" s="117"/>
      <c r="E54" s="118"/>
      <c r="F54" s="264"/>
      <c r="G54" s="119"/>
      <c r="H54" s="84"/>
      <c r="I54" s="120"/>
      <c r="J54" s="121"/>
      <c r="K54" s="121"/>
      <c r="L54" s="120"/>
      <c r="M54" s="122"/>
      <c r="N54" s="123"/>
      <c r="O54" s="124"/>
      <c r="P54" s="125"/>
      <c r="Q54" s="98"/>
      <c r="R54" s="126"/>
      <c r="S54" s="126"/>
      <c r="T54" s="99"/>
      <c r="U54" s="98"/>
      <c r="V54" s="126"/>
      <c r="W54" s="126"/>
      <c r="X54" s="99"/>
      <c r="Y54" s="98"/>
      <c r="Z54" s="126"/>
      <c r="AA54" s="126"/>
      <c r="AB54" s="99"/>
      <c r="AC54" s="14"/>
    </row>
    <row r="55" spans="1:29" ht="4.5" hidden="1" customHeight="1" thickBot="1" x14ac:dyDescent="0.45">
      <c r="A55" s="197"/>
      <c r="B55" s="200"/>
      <c r="C55" s="98"/>
      <c r="D55" s="117"/>
      <c r="E55" s="118"/>
      <c r="F55" s="264"/>
      <c r="G55" s="119"/>
      <c r="H55" s="84"/>
      <c r="I55" s="120"/>
      <c r="J55" s="121"/>
      <c r="K55" s="121"/>
      <c r="L55" s="120"/>
      <c r="M55" s="122"/>
      <c r="N55" s="123"/>
      <c r="O55" s="124"/>
      <c r="P55" s="125"/>
      <c r="Q55" s="98"/>
      <c r="R55" s="126"/>
      <c r="S55" s="126"/>
      <c r="T55" s="99"/>
      <c r="U55" s="98"/>
      <c r="V55" s="126"/>
      <c r="W55" s="126"/>
      <c r="X55" s="99"/>
      <c r="Y55" s="98"/>
      <c r="Z55" s="126"/>
      <c r="AA55" s="126"/>
      <c r="AB55" s="99"/>
      <c r="AC55" s="14"/>
    </row>
    <row r="56" spans="1:29" ht="4.5" hidden="1" customHeight="1" thickBot="1" x14ac:dyDescent="0.45">
      <c r="A56" s="197"/>
      <c r="B56" s="200"/>
      <c r="C56" s="98"/>
      <c r="D56" s="117"/>
      <c r="E56" s="118"/>
      <c r="F56" s="264"/>
      <c r="G56" s="119"/>
      <c r="H56" s="84"/>
      <c r="I56" s="120"/>
      <c r="J56" s="121"/>
      <c r="K56" s="121"/>
      <c r="L56" s="120"/>
      <c r="M56" s="122"/>
      <c r="N56" s="123"/>
      <c r="O56" s="124"/>
      <c r="P56" s="125"/>
      <c r="Q56" s="98"/>
      <c r="R56" s="126"/>
      <c r="S56" s="126"/>
      <c r="T56" s="99"/>
      <c r="U56" s="98"/>
      <c r="V56" s="126"/>
      <c r="W56" s="126"/>
      <c r="X56" s="99"/>
      <c r="Y56" s="98"/>
      <c r="Z56" s="126"/>
      <c r="AA56" s="126"/>
      <c r="AB56" s="99"/>
      <c r="AC56" s="14"/>
    </row>
    <row r="57" spans="1:29" ht="49.5" customHeight="1" thickBot="1" x14ac:dyDescent="0.35">
      <c r="A57" s="202" t="s">
        <v>71</v>
      </c>
      <c r="B57" s="203" t="s">
        <v>175</v>
      </c>
      <c r="C57" s="127">
        <v>9</v>
      </c>
      <c r="D57" s="128">
        <v>1</v>
      </c>
      <c r="E57" s="129">
        <f>SUM(E58:E62)</f>
        <v>473</v>
      </c>
      <c r="F57" s="40"/>
      <c r="G57" s="130">
        <f>SUM(G58:G62)</f>
        <v>30</v>
      </c>
      <c r="H57" s="106">
        <f>SUM(H58:H62)</f>
        <v>431</v>
      </c>
      <c r="I57" s="106">
        <f>SUM(I58:I62)</f>
        <v>67</v>
      </c>
      <c r="J57" s="106">
        <f>SUM(J58:J62)</f>
        <v>364</v>
      </c>
      <c r="K57" s="131"/>
      <c r="L57" s="131"/>
      <c r="M57" s="131">
        <f>SUM(M58:M62)</f>
        <v>6</v>
      </c>
      <c r="N57" s="132">
        <f>SUM(N58:N62)</f>
        <v>6</v>
      </c>
      <c r="O57" s="133"/>
      <c r="P57" s="132"/>
      <c r="Q57" s="133"/>
      <c r="R57" s="106">
        <f>SUM(R58:R62)</f>
        <v>102</v>
      </c>
      <c r="S57" s="131"/>
      <c r="T57" s="134">
        <f>SUM(T58:T62)</f>
        <v>147</v>
      </c>
      <c r="U57" s="133"/>
      <c r="V57" s="106">
        <f>SUM(V58:V62)</f>
        <v>56</v>
      </c>
      <c r="W57" s="131"/>
      <c r="X57" s="134">
        <f>SUM(X58:X62)</f>
        <v>56</v>
      </c>
      <c r="Y57" s="133"/>
      <c r="Z57" s="106">
        <f>SUM(Z58:Z62)</f>
        <v>62</v>
      </c>
      <c r="AA57" s="131"/>
      <c r="AB57" s="134">
        <f>SUM(AB58:AB62)</f>
        <v>8</v>
      </c>
      <c r="AC57" s="14"/>
    </row>
    <row r="58" spans="1:29" ht="35.25" customHeight="1" x14ac:dyDescent="0.3">
      <c r="A58" s="204" t="s">
        <v>72</v>
      </c>
      <c r="B58" s="204" t="s">
        <v>73</v>
      </c>
      <c r="C58" s="135">
        <v>3</v>
      </c>
      <c r="D58" s="50"/>
      <c r="E58" s="136">
        <v>38</v>
      </c>
      <c r="F58" s="51"/>
      <c r="G58" s="137"/>
      <c r="H58" s="138">
        <v>38</v>
      </c>
      <c r="I58" s="139">
        <v>22</v>
      </c>
      <c r="J58" s="74">
        <v>16</v>
      </c>
      <c r="K58" s="74"/>
      <c r="L58" s="139"/>
      <c r="M58" s="138"/>
      <c r="N58" s="140"/>
      <c r="O58" s="137"/>
      <c r="P58" s="141"/>
      <c r="Q58" s="57"/>
      <c r="R58" s="55">
        <v>38</v>
      </c>
      <c r="S58" s="55"/>
      <c r="T58" s="58">
        <v>0</v>
      </c>
      <c r="U58" s="57"/>
      <c r="V58" s="55"/>
      <c r="W58" s="55"/>
      <c r="X58" s="58"/>
      <c r="Y58" s="57"/>
      <c r="Z58" s="55"/>
      <c r="AA58" s="55"/>
      <c r="AB58" s="58"/>
      <c r="AC58" s="14"/>
    </row>
    <row r="59" spans="1:29" ht="26.25" x14ac:dyDescent="0.2">
      <c r="A59" s="205" t="s">
        <v>74</v>
      </c>
      <c r="B59" s="205" t="s">
        <v>64</v>
      </c>
      <c r="C59" s="142"/>
      <c r="D59" s="60">
        <v>4</v>
      </c>
      <c r="E59" s="143">
        <f>SUM(H59+M59+N59)</f>
        <v>57</v>
      </c>
      <c r="F59" s="61"/>
      <c r="G59" s="144"/>
      <c r="H59" s="145">
        <v>45</v>
      </c>
      <c r="I59" s="72">
        <v>25</v>
      </c>
      <c r="J59" s="94">
        <v>20</v>
      </c>
      <c r="K59" s="94"/>
      <c r="L59" s="72"/>
      <c r="M59" s="145">
        <v>6</v>
      </c>
      <c r="N59" s="146">
        <v>6</v>
      </c>
      <c r="O59" s="144"/>
      <c r="P59" s="147"/>
      <c r="Q59" s="69"/>
      <c r="R59" s="65"/>
      <c r="S59" s="65"/>
      <c r="T59" s="70">
        <v>45</v>
      </c>
      <c r="U59" s="69"/>
      <c r="V59" s="65"/>
      <c r="W59" s="65"/>
      <c r="X59" s="70"/>
      <c r="Y59" s="69"/>
      <c r="Z59" s="65"/>
      <c r="AA59" s="65"/>
      <c r="AB59" s="70"/>
      <c r="AC59" s="14"/>
    </row>
    <row r="60" spans="1:29" ht="38.25" customHeight="1" x14ac:dyDescent="0.2">
      <c r="A60" s="205" t="s">
        <v>75</v>
      </c>
      <c r="B60" s="205" t="s">
        <v>76</v>
      </c>
      <c r="C60" s="142" t="s">
        <v>198</v>
      </c>
      <c r="D60" s="60"/>
      <c r="E60" s="143">
        <f t="shared" ref="E60:E66" si="0">G60+H60</f>
        <v>158</v>
      </c>
      <c r="F60" s="61"/>
      <c r="G60" s="144"/>
      <c r="H60" s="145">
        <v>158</v>
      </c>
      <c r="I60" s="72">
        <v>0</v>
      </c>
      <c r="J60" s="94">
        <v>158</v>
      </c>
      <c r="K60" s="94"/>
      <c r="L60" s="72"/>
      <c r="M60" s="145"/>
      <c r="N60" s="146"/>
      <c r="O60" s="144"/>
      <c r="P60" s="147"/>
      <c r="Q60" s="69"/>
      <c r="R60" s="65">
        <v>32</v>
      </c>
      <c r="S60" s="65"/>
      <c r="T60" s="70">
        <v>30</v>
      </c>
      <c r="U60" s="69"/>
      <c r="V60" s="65">
        <v>32</v>
      </c>
      <c r="W60" s="65"/>
      <c r="X60" s="70">
        <v>30</v>
      </c>
      <c r="Y60" s="69"/>
      <c r="Z60" s="65">
        <v>34</v>
      </c>
      <c r="AA60" s="65"/>
      <c r="AB60" s="70"/>
      <c r="AC60" s="14"/>
    </row>
    <row r="61" spans="1:29" ht="34.5" customHeight="1" x14ac:dyDescent="0.2">
      <c r="A61" s="205" t="s">
        <v>77</v>
      </c>
      <c r="B61" s="205" t="s">
        <v>65</v>
      </c>
      <c r="C61" s="142" t="s">
        <v>158</v>
      </c>
      <c r="D61" s="60"/>
      <c r="E61" s="143">
        <f t="shared" si="0"/>
        <v>184</v>
      </c>
      <c r="F61" s="61"/>
      <c r="G61" s="144">
        <v>30</v>
      </c>
      <c r="H61" s="145">
        <v>154</v>
      </c>
      <c r="I61" s="72">
        <v>0</v>
      </c>
      <c r="J61" s="94">
        <v>154</v>
      </c>
      <c r="K61" s="94"/>
      <c r="L61" s="72"/>
      <c r="M61" s="145"/>
      <c r="N61" s="146"/>
      <c r="O61" s="144"/>
      <c r="P61" s="147"/>
      <c r="Q61" s="69"/>
      <c r="R61" s="65">
        <v>32</v>
      </c>
      <c r="S61" s="65">
        <v>0</v>
      </c>
      <c r="T61" s="70">
        <v>36</v>
      </c>
      <c r="U61" s="69">
        <v>0</v>
      </c>
      <c r="V61" s="65">
        <v>24</v>
      </c>
      <c r="W61" s="65">
        <v>12</v>
      </c>
      <c r="X61" s="70">
        <v>26</v>
      </c>
      <c r="Y61" s="69">
        <v>12</v>
      </c>
      <c r="Z61" s="65">
        <v>28</v>
      </c>
      <c r="AA61" s="65">
        <v>6</v>
      </c>
      <c r="AB61" s="70">
        <v>8</v>
      </c>
      <c r="AC61" s="14"/>
    </row>
    <row r="62" spans="1:29" ht="30" customHeight="1" thickBot="1" x14ac:dyDescent="0.2">
      <c r="A62" s="206" t="s">
        <v>78</v>
      </c>
      <c r="B62" s="206" t="s">
        <v>79</v>
      </c>
      <c r="C62" s="148">
        <v>4</v>
      </c>
      <c r="D62" s="99"/>
      <c r="E62" s="149">
        <v>36</v>
      </c>
      <c r="F62" s="82"/>
      <c r="G62" s="150"/>
      <c r="H62" s="151">
        <f>L62+M62+N62+O62+P62+R62+T62+V62+X62+Z62+AB62</f>
        <v>36</v>
      </c>
      <c r="I62" s="152">
        <v>20</v>
      </c>
      <c r="J62" s="126">
        <v>16</v>
      </c>
      <c r="K62" s="126"/>
      <c r="L62" s="152"/>
      <c r="M62" s="151"/>
      <c r="N62" s="153"/>
      <c r="O62" s="150"/>
      <c r="P62" s="154"/>
      <c r="Q62" s="80"/>
      <c r="R62" s="83"/>
      <c r="S62" s="83"/>
      <c r="T62" s="81">
        <v>36</v>
      </c>
      <c r="U62" s="80"/>
      <c r="V62" s="83">
        <v>0</v>
      </c>
      <c r="W62" s="83"/>
      <c r="X62" s="81">
        <v>0</v>
      </c>
      <c r="Y62" s="80"/>
      <c r="Z62" s="83"/>
      <c r="AA62" s="83"/>
      <c r="AB62" s="81"/>
      <c r="AC62" s="14"/>
    </row>
    <row r="63" spans="1:29" ht="33.75" customHeight="1" thickBot="1" x14ac:dyDescent="0.2">
      <c r="A63" s="202" t="s">
        <v>80</v>
      </c>
      <c r="B63" s="203" t="s">
        <v>81</v>
      </c>
      <c r="C63" s="155">
        <v>2</v>
      </c>
      <c r="D63" s="38">
        <v>1</v>
      </c>
      <c r="E63" s="129">
        <f>SUM(E64:E66)</f>
        <v>164</v>
      </c>
      <c r="F63" s="40"/>
      <c r="G63" s="130">
        <v>6</v>
      </c>
      <c r="H63" s="106">
        <f>SUM(H64:H66)</f>
        <v>140</v>
      </c>
      <c r="I63" s="106">
        <f>SUM(I64:I66)</f>
        <v>76</v>
      </c>
      <c r="J63" s="106">
        <f>SUM(J64:J66)</f>
        <v>64</v>
      </c>
      <c r="K63" s="131"/>
      <c r="L63" s="131"/>
      <c r="M63" s="106">
        <v>6</v>
      </c>
      <c r="N63" s="132">
        <v>6</v>
      </c>
      <c r="O63" s="133"/>
      <c r="P63" s="132"/>
      <c r="Q63" s="133"/>
      <c r="R63" s="106">
        <f>SUM(R64:R66)</f>
        <v>104</v>
      </c>
      <c r="S63" s="131"/>
      <c r="T63" s="134">
        <v>36</v>
      </c>
      <c r="U63" s="133"/>
      <c r="V63" s="131"/>
      <c r="W63" s="131"/>
      <c r="X63" s="132">
        <f>SUM(X64:X66)</f>
        <v>0</v>
      </c>
      <c r="Y63" s="133"/>
      <c r="Z63" s="131"/>
      <c r="AA63" s="131">
        <f t="shared" ref="AA63:AB63" si="1">AA65+AA66+AA64</f>
        <v>0</v>
      </c>
      <c r="AB63" s="132">
        <f t="shared" si="1"/>
        <v>0</v>
      </c>
      <c r="AC63" s="14"/>
    </row>
    <row r="64" spans="1:29" ht="26.25" x14ac:dyDescent="0.2">
      <c r="A64" s="204" t="s">
        <v>82</v>
      </c>
      <c r="B64" s="204" t="s">
        <v>67</v>
      </c>
      <c r="C64" s="135"/>
      <c r="D64" s="50">
        <v>3</v>
      </c>
      <c r="E64" s="136">
        <v>74</v>
      </c>
      <c r="F64" s="51"/>
      <c r="G64" s="137">
        <v>6</v>
      </c>
      <c r="H64" s="138">
        <v>56</v>
      </c>
      <c r="I64" s="139">
        <v>30</v>
      </c>
      <c r="J64" s="74">
        <v>26</v>
      </c>
      <c r="K64" s="74"/>
      <c r="L64" s="139"/>
      <c r="M64" s="138">
        <v>6</v>
      </c>
      <c r="N64" s="140">
        <v>6</v>
      </c>
      <c r="O64" s="137"/>
      <c r="P64" s="141"/>
      <c r="Q64" s="57">
        <v>6</v>
      </c>
      <c r="R64" s="55">
        <v>56</v>
      </c>
      <c r="S64" s="55"/>
      <c r="T64" s="58"/>
      <c r="U64" s="57"/>
      <c r="V64" s="55"/>
      <c r="W64" s="55"/>
      <c r="X64" s="58"/>
      <c r="Y64" s="57"/>
      <c r="Z64" s="55"/>
      <c r="AA64" s="55"/>
      <c r="AB64" s="58"/>
      <c r="AC64" s="14"/>
    </row>
    <row r="65" spans="1:29" ht="26.25" x14ac:dyDescent="0.2">
      <c r="A65" s="205" t="s">
        <v>83</v>
      </c>
      <c r="B65" s="207" t="s">
        <v>84</v>
      </c>
      <c r="C65" s="142">
        <v>3</v>
      </c>
      <c r="D65" s="60"/>
      <c r="E65" s="143">
        <f t="shared" si="0"/>
        <v>54</v>
      </c>
      <c r="F65" s="61"/>
      <c r="G65" s="144">
        <v>6</v>
      </c>
      <c r="H65" s="145">
        <f>L65+M65+N65+O65+P65+R65+T65+V65+X65+Z65+AB65</f>
        <v>48</v>
      </c>
      <c r="I65" s="72">
        <v>20</v>
      </c>
      <c r="J65" s="94">
        <v>28</v>
      </c>
      <c r="K65" s="94"/>
      <c r="L65" s="72"/>
      <c r="M65" s="145"/>
      <c r="N65" s="146"/>
      <c r="O65" s="144"/>
      <c r="P65" s="147"/>
      <c r="Q65" s="69">
        <v>6</v>
      </c>
      <c r="R65" s="65">
        <v>48</v>
      </c>
      <c r="S65" s="65"/>
      <c r="T65" s="70"/>
      <c r="U65" s="69"/>
      <c r="V65" s="65"/>
      <c r="W65" s="65"/>
      <c r="X65" s="70"/>
      <c r="Y65" s="69"/>
      <c r="Z65" s="65"/>
      <c r="AA65" s="65"/>
      <c r="AB65" s="70"/>
      <c r="AC65" s="14"/>
    </row>
    <row r="66" spans="1:29" ht="37.5" customHeight="1" thickBot="1" x14ac:dyDescent="0.2">
      <c r="A66" s="206" t="s">
        <v>85</v>
      </c>
      <c r="B66" s="206" t="s">
        <v>86</v>
      </c>
      <c r="C66" s="148">
        <v>4</v>
      </c>
      <c r="D66" s="99"/>
      <c r="E66" s="149">
        <f t="shared" si="0"/>
        <v>36</v>
      </c>
      <c r="F66" s="82"/>
      <c r="G66" s="150"/>
      <c r="H66" s="151">
        <f>L66+M66+N66+O66+P66+R66+T66+V66+X66+Z66+AB66</f>
        <v>36</v>
      </c>
      <c r="I66" s="152">
        <v>26</v>
      </c>
      <c r="J66" s="126">
        <v>10</v>
      </c>
      <c r="K66" s="126"/>
      <c r="L66" s="152"/>
      <c r="M66" s="151"/>
      <c r="N66" s="153"/>
      <c r="O66" s="150"/>
      <c r="P66" s="154"/>
      <c r="Q66" s="80"/>
      <c r="R66" s="83">
        <v>0</v>
      </c>
      <c r="S66" s="83"/>
      <c r="T66" s="81">
        <v>36</v>
      </c>
      <c r="U66" s="80"/>
      <c r="V66" s="83"/>
      <c r="W66" s="83"/>
      <c r="X66" s="81"/>
      <c r="Y66" s="80"/>
      <c r="Z66" s="83"/>
      <c r="AA66" s="83"/>
      <c r="AB66" s="81"/>
      <c r="AC66" s="14"/>
    </row>
    <row r="67" spans="1:29" ht="27.75" customHeight="1" thickBot="1" x14ac:dyDescent="0.2">
      <c r="A67" s="203" t="s">
        <v>87</v>
      </c>
      <c r="B67" s="203" t="s">
        <v>88</v>
      </c>
      <c r="C67" s="156">
        <f>SUM(C68+C79)</f>
        <v>16</v>
      </c>
      <c r="D67" s="157">
        <f>SUM(D68+D79)</f>
        <v>16</v>
      </c>
      <c r="E67" s="129">
        <f>SUM(E68+E79)</f>
        <v>3467</v>
      </c>
      <c r="F67" s="40"/>
      <c r="G67" s="43"/>
      <c r="H67" s="41">
        <f>SUM(H68+H79)</f>
        <v>2425</v>
      </c>
      <c r="I67" s="41">
        <f>SUM(I68+I79)</f>
        <v>1367</v>
      </c>
      <c r="J67" s="41">
        <f>SUM(J68+J79)</f>
        <v>938</v>
      </c>
      <c r="K67" s="41">
        <v>120</v>
      </c>
      <c r="L67" s="41"/>
      <c r="M67" s="41">
        <f>SUM(M68+M79)</f>
        <v>96</v>
      </c>
      <c r="N67" s="42">
        <f>SUM(N68+N79)</f>
        <v>96</v>
      </c>
      <c r="O67" s="43"/>
      <c r="P67" s="42"/>
      <c r="Q67" s="43"/>
      <c r="R67" s="41">
        <f>SUM(R68+R79)</f>
        <v>358</v>
      </c>
      <c r="S67" s="41"/>
      <c r="T67" s="42">
        <f>SUM(T68+T79)</f>
        <v>615</v>
      </c>
      <c r="U67" s="43"/>
      <c r="V67" s="41">
        <f>SUM(V68+V79)</f>
        <v>498</v>
      </c>
      <c r="W67" s="41"/>
      <c r="X67" s="42">
        <f>SUM(X68+X79)</f>
        <v>796</v>
      </c>
      <c r="Y67" s="43"/>
      <c r="Z67" s="41">
        <f>SUM(Z68+Z79)</f>
        <v>496</v>
      </c>
      <c r="AA67" s="41"/>
      <c r="AB67" s="42">
        <f>SUM(AB68+AB79)</f>
        <v>454</v>
      </c>
      <c r="AC67" s="14"/>
    </row>
    <row r="68" spans="1:29" ht="36.75" customHeight="1" thickBot="1" x14ac:dyDescent="0.2">
      <c r="A68" s="203" t="s">
        <v>89</v>
      </c>
      <c r="B68" s="203" t="s">
        <v>90</v>
      </c>
      <c r="C68" s="37">
        <v>6</v>
      </c>
      <c r="D68" s="38">
        <v>4</v>
      </c>
      <c r="E68" s="129">
        <f>SUM(E69:E78)</f>
        <v>798</v>
      </c>
      <c r="F68" s="40"/>
      <c r="G68" s="43">
        <v>12</v>
      </c>
      <c r="H68" s="41">
        <f>SUM(H69:H78)</f>
        <v>714</v>
      </c>
      <c r="I68" s="41">
        <f>SUM(I69:I78)</f>
        <v>388</v>
      </c>
      <c r="J68" s="41">
        <f>SUM(J69:J78)</f>
        <v>306</v>
      </c>
      <c r="K68" s="41">
        <f>SUM(K69:K78)</f>
        <v>20</v>
      </c>
      <c r="L68" s="41"/>
      <c r="M68" s="41">
        <f>SUM(M69:M78)</f>
        <v>30</v>
      </c>
      <c r="N68" s="42">
        <f>SUM(N69:N76)</f>
        <v>30</v>
      </c>
      <c r="O68" s="43"/>
      <c r="P68" s="42"/>
      <c r="Q68" s="43"/>
      <c r="R68" s="41">
        <f>SUM(R69:R73)</f>
        <v>166</v>
      </c>
      <c r="S68" s="41"/>
      <c r="T68" s="42">
        <f>SUM(T69:T78)</f>
        <v>205</v>
      </c>
      <c r="U68" s="43"/>
      <c r="V68" s="41">
        <f>SUM(V69:V78)</f>
        <v>153</v>
      </c>
      <c r="W68" s="41"/>
      <c r="X68" s="42">
        <f>SUM(X70:X78)</f>
        <v>68</v>
      </c>
      <c r="Y68" s="43"/>
      <c r="Z68" s="41">
        <f>SUM(Z69:Z78)</f>
        <v>86</v>
      </c>
      <c r="AA68" s="41"/>
      <c r="AB68" s="42">
        <f>SUM(AB69:AB78)</f>
        <v>36</v>
      </c>
      <c r="AC68" s="14"/>
    </row>
    <row r="69" spans="1:29" ht="27.75" customHeight="1" x14ac:dyDescent="0.2">
      <c r="A69" s="208" t="s">
        <v>91</v>
      </c>
      <c r="B69" s="204" t="s">
        <v>92</v>
      </c>
      <c r="C69" s="49"/>
      <c r="D69" s="50">
        <v>4</v>
      </c>
      <c r="E69" s="136">
        <f>SUM(G69+H69+M69+N69)</f>
        <v>126</v>
      </c>
      <c r="F69" s="51"/>
      <c r="G69" s="49">
        <v>12</v>
      </c>
      <c r="H69" s="138">
        <v>102</v>
      </c>
      <c r="I69" s="74">
        <v>12</v>
      </c>
      <c r="J69" s="74">
        <v>90</v>
      </c>
      <c r="K69" s="74"/>
      <c r="L69" s="55"/>
      <c r="M69" s="74">
        <v>6</v>
      </c>
      <c r="N69" s="50">
        <v>6</v>
      </c>
      <c r="O69" s="49"/>
      <c r="P69" s="50"/>
      <c r="Q69" s="49"/>
      <c r="R69" s="74">
        <v>70</v>
      </c>
      <c r="S69" s="74">
        <v>12</v>
      </c>
      <c r="T69" s="50">
        <v>32</v>
      </c>
      <c r="U69" s="49"/>
      <c r="V69" s="74"/>
      <c r="W69" s="74"/>
      <c r="X69" s="50"/>
      <c r="Y69" s="49"/>
      <c r="Z69" s="74"/>
      <c r="AA69" s="74"/>
      <c r="AB69" s="50"/>
      <c r="AC69" s="14"/>
    </row>
    <row r="70" spans="1:29" ht="26.25" x14ac:dyDescent="0.2">
      <c r="A70" s="209" t="s">
        <v>93</v>
      </c>
      <c r="B70" s="205" t="s">
        <v>94</v>
      </c>
      <c r="C70" s="59"/>
      <c r="D70" s="60">
        <v>4</v>
      </c>
      <c r="E70" s="143">
        <f>SUM(H70+M70+N70)</f>
        <v>104</v>
      </c>
      <c r="F70" s="61"/>
      <c r="G70" s="59"/>
      <c r="H70" s="145">
        <v>92</v>
      </c>
      <c r="I70" s="94">
        <v>52</v>
      </c>
      <c r="J70" s="158">
        <v>40</v>
      </c>
      <c r="K70" s="94"/>
      <c r="L70" s="65"/>
      <c r="M70" s="94">
        <v>6</v>
      </c>
      <c r="N70" s="60">
        <v>6</v>
      </c>
      <c r="O70" s="59"/>
      <c r="P70" s="60"/>
      <c r="Q70" s="59"/>
      <c r="R70" s="94"/>
      <c r="S70" s="94"/>
      <c r="T70" s="60">
        <v>92</v>
      </c>
      <c r="U70" s="59"/>
      <c r="V70" s="94"/>
      <c r="W70" s="94"/>
      <c r="X70" s="60"/>
      <c r="Y70" s="59"/>
      <c r="Z70" s="94"/>
      <c r="AA70" s="94"/>
      <c r="AB70" s="60"/>
      <c r="AC70" s="14"/>
    </row>
    <row r="71" spans="1:29" ht="26.25" x14ac:dyDescent="0.2">
      <c r="A71" s="209" t="s">
        <v>95</v>
      </c>
      <c r="B71" s="205" t="s">
        <v>96</v>
      </c>
      <c r="C71" s="59">
        <v>4</v>
      </c>
      <c r="D71" s="60"/>
      <c r="E71" s="143">
        <f t="shared" ref="E71:E78" si="2">G71+H71</f>
        <v>45</v>
      </c>
      <c r="F71" s="61"/>
      <c r="G71" s="59"/>
      <c r="H71" s="145">
        <f>L71+M71+N71+O71+P71+R71+T71+V71+X71+Z71+AB71</f>
        <v>45</v>
      </c>
      <c r="I71" s="94">
        <v>30</v>
      </c>
      <c r="J71" s="94">
        <v>15</v>
      </c>
      <c r="K71" s="94"/>
      <c r="L71" s="65"/>
      <c r="M71" s="94"/>
      <c r="N71" s="60"/>
      <c r="O71" s="59"/>
      <c r="P71" s="60"/>
      <c r="Q71" s="59"/>
      <c r="R71" s="94"/>
      <c r="S71" s="94"/>
      <c r="T71" s="60">
        <v>45</v>
      </c>
      <c r="U71" s="59"/>
      <c r="V71" s="94"/>
      <c r="W71" s="94"/>
      <c r="X71" s="60"/>
      <c r="Y71" s="59"/>
      <c r="Z71" s="94"/>
      <c r="AA71" s="94"/>
      <c r="AB71" s="60"/>
      <c r="AC71" s="14"/>
    </row>
    <row r="72" spans="1:29" ht="26.25" x14ac:dyDescent="0.2">
      <c r="A72" s="209" t="s">
        <v>97</v>
      </c>
      <c r="B72" s="205" t="s">
        <v>98</v>
      </c>
      <c r="C72" s="59"/>
      <c r="D72" s="60">
        <v>3</v>
      </c>
      <c r="E72" s="143">
        <v>108</v>
      </c>
      <c r="F72" s="61"/>
      <c r="G72" s="59"/>
      <c r="H72" s="145">
        <v>96</v>
      </c>
      <c r="I72" s="94">
        <v>60</v>
      </c>
      <c r="J72" s="94">
        <v>36</v>
      </c>
      <c r="K72" s="94"/>
      <c r="L72" s="65"/>
      <c r="M72" s="94">
        <v>6</v>
      </c>
      <c r="N72" s="60">
        <v>6</v>
      </c>
      <c r="O72" s="59"/>
      <c r="P72" s="60"/>
      <c r="Q72" s="59"/>
      <c r="R72" s="94">
        <v>96</v>
      </c>
      <c r="S72" s="94"/>
      <c r="T72" s="60"/>
      <c r="U72" s="59"/>
      <c r="V72" s="94"/>
      <c r="W72" s="94"/>
      <c r="X72" s="60"/>
      <c r="Y72" s="59"/>
      <c r="Z72" s="94"/>
      <c r="AA72" s="94"/>
      <c r="AB72" s="60"/>
      <c r="AC72" s="14"/>
    </row>
    <row r="73" spans="1:29" ht="60.75" customHeight="1" x14ac:dyDescent="0.2">
      <c r="A73" s="209" t="s">
        <v>99</v>
      </c>
      <c r="B73" s="205" t="s">
        <v>100</v>
      </c>
      <c r="C73" s="59"/>
      <c r="D73" s="60">
        <v>5</v>
      </c>
      <c r="E73" s="143">
        <v>69</v>
      </c>
      <c r="F73" s="61"/>
      <c r="G73" s="59"/>
      <c r="H73" s="145">
        <v>57</v>
      </c>
      <c r="I73" s="94">
        <v>37</v>
      </c>
      <c r="J73" s="94">
        <v>20</v>
      </c>
      <c r="K73" s="94"/>
      <c r="L73" s="65"/>
      <c r="M73" s="94">
        <v>6</v>
      </c>
      <c r="N73" s="60">
        <v>6</v>
      </c>
      <c r="O73" s="59"/>
      <c r="P73" s="60"/>
      <c r="Q73" s="59"/>
      <c r="R73" s="94"/>
      <c r="S73" s="94"/>
      <c r="T73" s="159"/>
      <c r="U73" s="59"/>
      <c r="V73" s="94">
        <v>57</v>
      </c>
      <c r="W73" s="94"/>
      <c r="X73" s="60"/>
      <c r="Y73" s="59"/>
      <c r="Z73" s="94"/>
      <c r="AA73" s="159"/>
      <c r="AB73" s="60"/>
      <c r="AC73" s="14"/>
    </row>
    <row r="74" spans="1:29" ht="57.75" customHeight="1" x14ac:dyDescent="0.2">
      <c r="A74" s="209" t="s">
        <v>101</v>
      </c>
      <c r="B74" s="205" t="s">
        <v>199</v>
      </c>
      <c r="C74" s="59">
        <v>5</v>
      </c>
      <c r="D74" s="60"/>
      <c r="E74" s="143">
        <f>SUM(G74:H74)</f>
        <v>102</v>
      </c>
      <c r="F74" s="61"/>
      <c r="G74" s="59">
        <v>6</v>
      </c>
      <c r="H74" s="145">
        <v>96</v>
      </c>
      <c r="I74" s="94">
        <v>54</v>
      </c>
      <c r="J74" s="94">
        <v>42</v>
      </c>
      <c r="K74" s="94"/>
      <c r="L74" s="65"/>
      <c r="M74" s="94"/>
      <c r="N74" s="60"/>
      <c r="O74" s="59"/>
      <c r="P74" s="60"/>
      <c r="Q74" s="59"/>
      <c r="R74" s="94"/>
      <c r="S74" s="94"/>
      <c r="T74" s="60"/>
      <c r="U74" s="59">
        <v>6</v>
      </c>
      <c r="V74" s="94">
        <v>96</v>
      </c>
      <c r="W74" s="94"/>
      <c r="X74" s="60"/>
      <c r="Y74" s="59"/>
      <c r="Z74" s="94"/>
      <c r="AA74" s="94"/>
      <c r="AB74" s="60"/>
      <c r="AC74" s="14"/>
    </row>
    <row r="75" spans="1:29" ht="27" customHeight="1" x14ac:dyDescent="0.2">
      <c r="A75" s="209" t="s">
        <v>102</v>
      </c>
      <c r="B75" s="205" t="s">
        <v>103</v>
      </c>
      <c r="C75" s="59"/>
      <c r="D75" s="60">
        <v>7</v>
      </c>
      <c r="E75" s="143">
        <f>SUM(G75+H75+M75+N75)</f>
        <v>104</v>
      </c>
      <c r="F75" s="61"/>
      <c r="G75" s="59">
        <v>6</v>
      </c>
      <c r="H75" s="145">
        <v>86</v>
      </c>
      <c r="I75" s="94">
        <v>56</v>
      </c>
      <c r="J75" s="94">
        <v>10</v>
      </c>
      <c r="K75" s="94">
        <v>20</v>
      </c>
      <c r="L75" s="65"/>
      <c r="M75" s="94">
        <v>6</v>
      </c>
      <c r="N75" s="60">
        <v>6</v>
      </c>
      <c r="O75" s="59"/>
      <c r="P75" s="60"/>
      <c r="Q75" s="59"/>
      <c r="R75" s="94"/>
      <c r="S75" s="94"/>
      <c r="T75" s="60"/>
      <c r="U75" s="59"/>
      <c r="V75" s="94"/>
      <c r="W75" s="94"/>
      <c r="X75" s="60"/>
      <c r="Y75" s="59">
        <v>6</v>
      </c>
      <c r="Z75" s="94">
        <v>86</v>
      </c>
      <c r="AA75" s="94"/>
      <c r="AB75" s="60"/>
      <c r="AC75" s="14"/>
    </row>
    <row r="76" spans="1:29" ht="48.75" customHeight="1" x14ac:dyDescent="0.2">
      <c r="A76" s="209" t="s">
        <v>104</v>
      </c>
      <c r="B76" s="207" t="s">
        <v>105</v>
      </c>
      <c r="C76" s="59">
        <v>8</v>
      </c>
      <c r="D76" s="60"/>
      <c r="E76" s="143">
        <v>36</v>
      </c>
      <c r="F76" s="61"/>
      <c r="G76" s="59"/>
      <c r="H76" s="145">
        <v>36</v>
      </c>
      <c r="I76" s="94">
        <v>30</v>
      </c>
      <c r="J76" s="94">
        <v>6</v>
      </c>
      <c r="K76" s="94"/>
      <c r="L76" s="65"/>
      <c r="M76" s="94"/>
      <c r="N76" s="60"/>
      <c r="O76" s="59"/>
      <c r="P76" s="60"/>
      <c r="Q76" s="59"/>
      <c r="R76" s="94"/>
      <c r="S76" s="94"/>
      <c r="T76" s="60"/>
      <c r="U76" s="59"/>
      <c r="V76" s="94"/>
      <c r="W76" s="94"/>
      <c r="X76" s="60"/>
      <c r="Y76" s="59"/>
      <c r="Z76" s="94"/>
      <c r="AA76" s="94"/>
      <c r="AB76" s="60">
        <v>36</v>
      </c>
      <c r="AC76" s="14"/>
    </row>
    <row r="77" spans="1:29" ht="30.75" customHeight="1" x14ac:dyDescent="0.2">
      <c r="A77" s="209" t="s">
        <v>106</v>
      </c>
      <c r="B77" s="205" t="s">
        <v>107</v>
      </c>
      <c r="C77" s="59">
        <v>6</v>
      </c>
      <c r="D77" s="160"/>
      <c r="E77" s="143">
        <f t="shared" si="2"/>
        <v>68</v>
      </c>
      <c r="F77" s="61"/>
      <c r="G77" s="59"/>
      <c r="H77" s="145">
        <f>L77+M77+N77+O77+P77+R77+T77+V77+X77+Z77+AB77</f>
        <v>68</v>
      </c>
      <c r="I77" s="94">
        <v>33</v>
      </c>
      <c r="J77" s="94">
        <v>35</v>
      </c>
      <c r="K77" s="94"/>
      <c r="L77" s="65"/>
      <c r="M77" s="94"/>
      <c r="N77" s="60"/>
      <c r="O77" s="59"/>
      <c r="P77" s="60"/>
      <c r="Q77" s="59"/>
      <c r="R77" s="94"/>
      <c r="S77" s="94"/>
      <c r="T77" s="60"/>
      <c r="U77" s="59"/>
      <c r="V77" s="94"/>
      <c r="W77" s="94"/>
      <c r="X77" s="60">
        <v>68</v>
      </c>
      <c r="Y77" s="59"/>
      <c r="Z77" s="94"/>
      <c r="AA77" s="94"/>
      <c r="AB77" s="60"/>
      <c r="AC77" s="14"/>
    </row>
    <row r="78" spans="1:29" ht="36.75" customHeight="1" thickBot="1" x14ac:dyDescent="0.2">
      <c r="A78" s="210" t="s">
        <v>108</v>
      </c>
      <c r="B78" s="206" t="s">
        <v>109</v>
      </c>
      <c r="C78" s="98">
        <v>4</v>
      </c>
      <c r="D78" s="161"/>
      <c r="E78" s="149">
        <f t="shared" si="2"/>
        <v>36</v>
      </c>
      <c r="F78" s="82"/>
      <c r="G78" s="98"/>
      <c r="H78" s="151">
        <v>36</v>
      </c>
      <c r="I78" s="126">
        <v>24</v>
      </c>
      <c r="J78" s="126">
        <v>12</v>
      </c>
      <c r="K78" s="126"/>
      <c r="L78" s="83"/>
      <c r="M78" s="126"/>
      <c r="N78" s="99"/>
      <c r="O78" s="98"/>
      <c r="P78" s="99"/>
      <c r="Q78" s="98"/>
      <c r="R78" s="126"/>
      <c r="S78" s="126"/>
      <c r="T78" s="126">
        <v>36</v>
      </c>
      <c r="U78" s="98"/>
      <c r="V78" s="126"/>
      <c r="W78" s="126"/>
      <c r="X78" s="99"/>
      <c r="Y78" s="98"/>
      <c r="Z78" s="162"/>
      <c r="AA78" s="126"/>
      <c r="AB78" s="99"/>
      <c r="AC78" s="14"/>
    </row>
    <row r="79" spans="1:29" ht="38.25" customHeight="1" thickBot="1" x14ac:dyDescent="0.2">
      <c r="A79" s="211" t="s">
        <v>87</v>
      </c>
      <c r="B79" s="203" t="s">
        <v>110</v>
      </c>
      <c r="C79" s="43">
        <f>SUM(C80+C86+C92+C97+C103)</f>
        <v>10</v>
      </c>
      <c r="D79" s="42">
        <f>SUM(D80+D86+D92+D97+D103)</f>
        <v>12</v>
      </c>
      <c r="E79" s="129">
        <f>SUM(E80+E86+E92+E97+E103)</f>
        <v>2669</v>
      </c>
      <c r="F79" s="40"/>
      <c r="G79" s="43">
        <v>36</v>
      </c>
      <c r="H79" s="41">
        <f>SUM(H80+H86+H92+H97+H103+H108+H109)</f>
        <v>1711</v>
      </c>
      <c r="I79" s="41">
        <f>SUM(I80+I86+I92+I97+I103)</f>
        <v>979</v>
      </c>
      <c r="J79" s="41">
        <f>SUM(J80+J86+J92+J97+J103)</f>
        <v>632</v>
      </c>
      <c r="K79" s="41">
        <v>100</v>
      </c>
      <c r="L79" s="41">
        <f>SUM(L80+L86+L92+L97+L103)</f>
        <v>792</v>
      </c>
      <c r="M79" s="41">
        <f>SUM(M80+M86+M92+M97+M103)</f>
        <v>66</v>
      </c>
      <c r="N79" s="42">
        <f>SUM(N80+N86+N92+N97+N103)</f>
        <v>66</v>
      </c>
      <c r="O79" s="43"/>
      <c r="P79" s="42"/>
      <c r="Q79" s="43"/>
      <c r="R79" s="41">
        <f>SUM(R80+R86+R92+R97+R103)</f>
        <v>192</v>
      </c>
      <c r="S79" s="41"/>
      <c r="T79" s="42">
        <f>SUM(T80+T86+T92+T97+T103)</f>
        <v>410</v>
      </c>
      <c r="U79" s="43"/>
      <c r="V79" s="41">
        <f>SUM(V80+V86+V93+V97+V103)</f>
        <v>345</v>
      </c>
      <c r="W79" s="41"/>
      <c r="X79" s="42">
        <f>SUM(X80+X86+X92+X97+X103)</f>
        <v>728</v>
      </c>
      <c r="Y79" s="43"/>
      <c r="Z79" s="41">
        <f>SUM(Z80+Z86+Z92+Z97+Z103)</f>
        <v>410</v>
      </c>
      <c r="AA79" s="41"/>
      <c r="AB79" s="42">
        <f>SUM(AB80+AB86+AB92+AB97)</f>
        <v>418</v>
      </c>
      <c r="AC79" s="14"/>
    </row>
    <row r="80" spans="1:29" ht="48" customHeight="1" thickBot="1" x14ac:dyDescent="0.2">
      <c r="A80" s="203" t="s">
        <v>111</v>
      </c>
      <c r="B80" s="203" t="s">
        <v>112</v>
      </c>
      <c r="C80" s="37">
        <v>2</v>
      </c>
      <c r="D80" s="38">
        <v>5</v>
      </c>
      <c r="E80" s="129">
        <f>SUM(E81:E85)</f>
        <v>963</v>
      </c>
      <c r="F80" s="40"/>
      <c r="G80" s="43">
        <f>SUM(G81:G85)</f>
        <v>34</v>
      </c>
      <c r="H80" s="41">
        <f>SUM(H81:H85)</f>
        <v>737</v>
      </c>
      <c r="I80" s="41">
        <f>SUM(I81:I82)</f>
        <v>417</v>
      </c>
      <c r="J80" s="41">
        <f>SUM(J81:J82)</f>
        <v>220</v>
      </c>
      <c r="K80" s="41">
        <f>SUM(K81:K82)</f>
        <v>100</v>
      </c>
      <c r="L80" s="41">
        <f>SUM(L83:L84)</f>
        <v>144</v>
      </c>
      <c r="M80" s="41">
        <f>SUM(M81:M85)</f>
        <v>24</v>
      </c>
      <c r="N80" s="42">
        <f>SUM(N81:N85)</f>
        <v>24</v>
      </c>
      <c r="O80" s="43"/>
      <c r="P80" s="42"/>
      <c r="Q80" s="43"/>
      <c r="R80" s="41">
        <f>SUM(R81:R85)</f>
        <v>192</v>
      </c>
      <c r="S80" s="41"/>
      <c r="T80" s="42">
        <f>SUM(T81:T85)</f>
        <v>62</v>
      </c>
      <c r="U80" s="43"/>
      <c r="V80" s="41">
        <f>SUM(V81:V85)</f>
        <v>112</v>
      </c>
      <c r="W80" s="41"/>
      <c r="X80" s="42">
        <f>SUM(X81:X85)</f>
        <v>37</v>
      </c>
      <c r="Y80" s="43"/>
      <c r="Z80" s="41">
        <f>SUM(Z81:Z82)</f>
        <v>240</v>
      </c>
      <c r="AA80" s="41">
        <v>6</v>
      </c>
      <c r="AB80" s="42">
        <f>SUM(AB81:AB85)</f>
        <v>238</v>
      </c>
      <c r="AC80" s="14"/>
    </row>
    <row r="81" spans="1:29" ht="45" customHeight="1" x14ac:dyDescent="0.2">
      <c r="A81" s="204" t="s">
        <v>113</v>
      </c>
      <c r="B81" s="204" t="s">
        <v>114</v>
      </c>
      <c r="C81" s="49" t="s">
        <v>200</v>
      </c>
      <c r="D81" s="50">
        <v>3.8</v>
      </c>
      <c r="E81" s="136">
        <v>585</v>
      </c>
      <c r="F81" s="51"/>
      <c r="G81" s="49">
        <v>34</v>
      </c>
      <c r="H81" s="138">
        <v>527</v>
      </c>
      <c r="I81" s="74">
        <v>317</v>
      </c>
      <c r="J81" s="74">
        <v>160</v>
      </c>
      <c r="K81" s="74">
        <v>50</v>
      </c>
      <c r="L81" s="74"/>
      <c r="M81" s="74">
        <v>12</v>
      </c>
      <c r="N81" s="50">
        <v>12</v>
      </c>
      <c r="O81" s="49"/>
      <c r="P81" s="50"/>
      <c r="Q81" s="49">
        <v>0</v>
      </c>
      <c r="R81" s="74">
        <v>192</v>
      </c>
      <c r="S81" s="74">
        <v>18</v>
      </c>
      <c r="T81" s="50">
        <v>62</v>
      </c>
      <c r="U81" s="49">
        <v>16</v>
      </c>
      <c r="V81" s="74">
        <v>112</v>
      </c>
      <c r="W81" s="74">
        <v>0</v>
      </c>
      <c r="X81" s="50">
        <v>37</v>
      </c>
      <c r="Y81" s="49">
        <v>0</v>
      </c>
      <c r="Z81" s="74">
        <v>60</v>
      </c>
      <c r="AA81" s="74"/>
      <c r="AB81" s="50">
        <v>64</v>
      </c>
      <c r="AC81" s="14"/>
    </row>
    <row r="82" spans="1:29" ht="39" customHeight="1" x14ac:dyDescent="0.2">
      <c r="A82" s="205" t="s">
        <v>115</v>
      </c>
      <c r="B82" s="205" t="s">
        <v>116</v>
      </c>
      <c r="C82" s="59"/>
      <c r="D82" s="60">
        <v>7</v>
      </c>
      <c r="E82" s="143">
        <v>222</v>
      </c>
      <c r="F82" s="61"/>
      <c r="G82" s="59">
        <v>0</v>
      </c>
      <c r="H82" s="145">
        <v>210</v>
      </c>
      <c r="I82" s="94">
        <v>100</v>
      </c>
      <c r="J82" s="94">
        <v>60</v>
      </c>
      <c r="K82" s="94">
        <v>50</v>
      </c>
      <c r="L82" s="94"/>
      <c r="M82" s="94">
        <v>6</v>
      </c>
      <c r="N82" s="60">
        <v>6</v>
      </c>
      <c r="O82" s="59"/>
      <c r="P82" s="60"/>
      <c r="Q82" s="59"/>
      <c r="R82" s="94"/>
      <c r="S82" s="94"/>
      <c r="T82" s="60"/>
      <c r="U82" s="59"/>
      <c r="V82" s="94"/>
      <c r="W82" s="94"/>
      <c r="X82" s="60"/>
      <c r="Y82" s="59">
        <v>0</v>
      </c>
      <c r="Z82" s="94">
        <v>180</v>
      </c>
      <c r="AA82" s="94">
        <v>0</v>
      </c>
      <c r="AB82" s="60">
        <v>30</v>
      </c>
      <c r="AC82" s="14"/>
    </row>
    <row r="83" spans="1:29" ht="35.25" customHeight="1" x14ac:dyDescent="0.2">
      <c r="A83" s="209" t="s">
        <v>117</v>
      </c>
      <c r="B83" s="209" t="s">
        <v>13</v>
      </c>
      <c r="C83" s="59" t="s">
        <v>121</v>
      </c>
      <c r="D83" s="60"/>
      <c r="E83" s="143">
        <v>72</v>
      </c>
      <c r="F83" s="61"/>
      <c r="G83" s="59">
        <f>Q83+S83+U83+W83+Y83+AA83</f>
        <v>0</v>
      </c>
      <c r="H83" s="145"/>
      <c r="I83" s="94"/>
      <c r="J83" s="94"/>
      <c r="K83" s="94"/>
      <c r="L83" s="94">
        <v>72</v>
      </c>
      <c r="M83" s="94"/>
      <c r="N83" s="60"/>
      <c r="O83" s="59"/>
      <c r="P83" s="60"/>
      <c r="Q83" s="59"/>
      <c r="R83" s="94"/>
      <c r="S83" s="94"/>
      <c r="T83" s="60"/>
      <c r="U83" s="59"/>
      <c r="V83" s="94"/>
      <c r="W83" s="94"/>
      <c r="X83" s="60"/>
      <c r="Y83" s="59">
        <v>0</v>
      </c>
      <c r="Z83" s="94">
        <v>0</v>
      </c>
      <c r="AA83" s="94">
        <v>0</v>
      </c>
      <c r="AB83" s="60">
        <v>72</v>
      </c>
      <c r="AC83" s="14"/>
    </row>
    <row r="84" spans="1:29" ht="50.25" customHeight="1" x14ac:dyDescent="0.2">
      <c r="A84" s="209" t="s">
        <v>118</v>
      </c>
      <c r="B84" s="209" t="s">
        <v>14</v>
      </c>
      <c r="C84" s="59" t="s">
        <v>121</v>
      </c>
      <c r="D84" s="60"/>
      <c r="E84" s="143">
        <v>72</v>
      </c>
      <c r="F84" s="61"/>
      <c r="G84" s="59">
        <f>Q84+S84+U84+W84+Y84+AA84</f>
        <v>0</v>
      </c>
      <c r="H84" s="145"/>
      <c r="I84" s="94"/>
      <c r="J84" s="94"/>
      <c r="K84" s="94"/>
      <c r="L84" s="94">
        <v>72</v>
      </c>
      <c r="M84" s="94"/>
      <c r="N84" s="60"/>
      <c r="O84" s="59"/>
      <c r="P84" s="60"/>
      <c r="Q84" s="59"/>
      <c r="R84" s="94"/>
      <c r="S84" s="94"/>
      <c r="T84" s="60"/>
      <c r="U84" s="59"/>
      <c r="V84" s="94"/>
      <c r="W84" s="94"/>
      <c r="X84" s="60"/>
      <c r="Y84" s="59">
        <v>0</v>
      </c>
      <c r="Z84" s="94">
        <v>0</v>
      </c>
      <c r="AA84" s="94">
        <v>0</v>
      </c>
      <c r="AB84" s="60">
        <v>72</v>
      </c>
      <c r="AC84" s="14"/>
    </row>
    <row r="85" spans="1:29" ht="27" thickBot="1" x14ac:dyDescent="0.2">
      <c r="A85" s="210" t="s">
        <v>119</v>
      </c>
      <c r="B85" s="210" t="s">
        <v>120</v>
      </c>
      <c r="C85" s="98"/>
      <c r="D85" s="99">
        <v>8</v>
      </c>
      <c r="E85" s="149">
        <v>12</v>
      </c>
      <c r="F85" s="82"/>
      <c r="G85" s="98">
        <f>Q85+S85+U85+W85+Y85+AA85</f>
        <v>0</v>
      </c>
      <c r="H85" s="151"/>
      <c r="I85" s="126"/>
      <c r="J85" s="126"/>
      <c r="K85" s="126"/>
      <c r="L85" s="126"/>
      <c r="M85" s="126">
        <v>6</v>
      </c>
      <c r="N85" s="99">
        <v>6</v>
      </c>
      <c r="O85" s="98"/>
      <c r="P85" s="99"/>
      <c r="Q85" s="98"/>
      <c r="R85" s="163"/>
      <c r="S85" s="126"/>
      <c r="T85" s="99"/>
      <c r="U85" s="98"/>
      <c r="V85" s="126"/>
      <c r="W85" s="126"/>
      <c r="X85" s="99"/>
      <c r="Y85" s="98"/>
      <c r="Z85" s="126"/>
      <c r="AA85" s="126"/>
      <c r="AB85" s="99"/>
      <c r="AC85" s="14"/>
    </row>
    <row r="86" spans="1:29" ht="57" customHeight="1" thickBot="1" x14ac:dyDescent="0.2">
      <c r="A86" s="203" t="s">
        <v>122</v>
      </c>
      <c r="B86" s="203" t="s">
        <v>176</v>
      </c>
      <c r="C86" s="37">
        <v>2</v>
      </c>
      <c r="D86" s="38">
        <v>3</v>
      </c>
      <c r="E86" s="129">
        <f>SUM(E87:E91)</f>
        <v>664</v>
      </c>
      <c r="F86" s="40"/>
      <c r="G86" s="43">
        <v>12</v>
      </c>
      <c r="H86" s="41">
        <f>SUM(H87:H90)</f>
        <v>496</v>
      </c>
      <c r="I86" s="41">
        <f>SUM(I87:I88)</f>
        <v>296</v>
      </c>
      <c r="J86" s="41">
        <f>SUM(J87:J88)</f>
        <v>200</v>
      </c>
      <c r="K86" s="41"/>
      <c r="L86" s="41">
        <f>SUM(L87:L91)</f>
        <v>144</v>
      </c>
      <c r="M86" s="41">
        <f>SUM(M87:M91)</f>
        <v>18</v>
      </c>
      <c r="N86" s="42">
        <f>SUM(N87:N91)</f>
        <v>18</v>
      </c>
      <c r="O86" s="43"/>
      <c r="P86" s="42"/>
      <c r="Q86" s="43"/>
      <c r="R86" s="41"/>
      <c r="S86" s="41"/>
      <c r="T86" s="42"/>
      <c r="U86" s="43"/>
      <c r="V86" s="41">
        <f>SUM(V87:V91)</f>
        <v>197</v>
      </c>
      <c r="W86" s="41"/>
      <c r="X86" s="42">
        <f>SUM(X87:X90)</f>
        <v>443</v>
      </c>
      <c r="Y86" s="43"/>
      <c r="Z86" s="41"/>
      <c r="AA86" s="41"/>
      <c r="AB86" s="42"/>
      <c r="AC86" s="14"/>
    </row>
    <row r="87" spans="1:29" ht="52.5" x14ac:dyDescent="0.2">
      <c r="A87" s="204" t="s">
        <v>123</v>
      </c>
      <c r="B87" s="204" t="s">
        <v>191</v>
      </c>
      <c r="C87" s="49">
        <v>6</v>
      </c>
      <c r="D87" s="50">
        <v>5</v>
      </c>
      <c r="E87" s="136">
        <f>SUM(H87+M87+N87)</f>
        <v>396</v>
      </c>
      <c r="F87" s="51"/>
      <c r="G87" s="49"/>
      <c r="H87" s="138">
        <f>SUM(V87+X87)</f>
        <v>384</v>
      </c>
      <c r="I87" s="74">
        <v>224</v>
      </c>
      <c r="J87" s="74">
        <v>160</v>
      </c>
      <c r="K87" s="74"/>
      <c r="L87" s="74"/>
      <c r="M87" s="74">
        <v>6</v>
      </c>
      <c r="N87" s="50">
        <v>6</v>
      </c>
      <c r="O87" s="49"/>
      <c r="P87" s="50"/>
      <c r="Q87" s="49"/>
      <c r="R87" s="164"/>
      <c r="S87" s="74"/>
      <c r="T87" s="50"/>
      <c r="U87" s="49">
        <v>0</v>
      </c>
      <c r="V87" s="74">
        <v>197</v>
      </c>
      <c r="W87" s="74"/>
      <c r="X87" s="50">
        <v>187</v>
      </c>
      <c r="Y87" s="49"/>
      <c r="Z87" s="74"/>
      <c r="AA87" s="74"/>
      <c r="AB87" s="50"/>
      <c r="AC87" s="14"/>
    </row>
    <row r="88" spans="1:29" ht="36" customHeight="1" x14ac:dyDescent="0.2">
      <c r="A88" s="205" t="s">
        <v>124</v>
      </c>
      <c r="B88" s="205" t="s">
        <v>192</v>
      </c>
      <c r="C88" s="59">
        <v>6</v>
      </c>
      <c r="D88" s="60">
        <v>0</v>
      </c>
      <c r="E88" s="143">
        <v>112</v>
      </c>
      <c r="F88" s="61"/>
      <c r="G88" s="59"/>
      <c r="H88" s="145">
        <v>112</v>
      </c>
      <c r="I88" s="94">
        <v>72</v>
      </c>
      <c r="J88" s="94">
        <v>40</v>
      </c>
      <c r="K88" s="94"/>
      <c r="L88" s="94"/>
      <c r="M88" s="94">
        <v>6</v>
      </c>
      <c r="N88" s="60">
        <v>6</v>
      </c>
      <c r="O88" s="59"/>
      <c r="P88" s="60"/>
      <c r="Q88" s="59"/>
      <c r="R88" s="165"/>
      <c r="S88" s="94"/>
      <c r="T88" s="60"/>
      <c r="U88" s="59">
        <v>0</v>
      </c>
      <c r="V88" s="94">
        <v>0</v>
      </c>
      <c r="W88" s="94">
        <v>0</v>
      </c>
      <c r="X88" s="60">
        <v>112</v>
      </c>
      <c r="Y88" s="59"/>
      <c r="Z88" s="94"/>
      <c r="AA88" s="94"/>
      <c r="AB88" s="60"/>
      <c r="AC88" s="14"/>
    </row>
    <row r="89" spans="1:29" ht="26.25" x14ac:dyDescent="0.2">
      <c r="A89" s="209" t="s">
        <v>125</v>
      </c>
      <c r="B89" s="209" t="s">
        <v>13</v>
      </c>
      <c r="C89" s="59" t="s">
        <v>159</v>
      </c>
      <c r="D89" s="60"/>
      <c r="E89" s="143">
        <v>72</v>
      </c>
      <c r="F89" s="61"/>
      <c r="G89" s="59"/>
      <c r="H89" s="145"/>
      <c r="I89" s="94"/>
      <c r="J89" s="94"/>
      <c r="K89" s="94"/>
      <c r="L89" s="94">
        <v>72</v>
      </c>
      <c r="M89" s="94"/>
      <c r="N89" s="60"/>
      <c r="O89" s="59"/>
      <c r="P89" s="60"/>
      <c r="Q89" s="59"/>
      <c r="R89" s="165"/>
      <c r="S89" s="94"/>
      <c r="T89" s="60"/>
      <c r="U89" s="59">
        <v>0</v>
      </c>
      <c r="V89" s="94">
        <v>0</v>
      </c>
      <c r="W89" s="94">
        <v>0</v>
      </c>
      <c r="X89" s="60">
        <v>72</v>
      </c>
      <c r="Y89" s="59"/>
      <c r="Z89" s="94"/>
      <c r="AA89" s="94"/>
      <c r="AB89" s="60"/>
      <c r="AC89" s="14"/>
    </row>
    <row r="90" spans="1:29" ht="26.25" x14ac:dyDescent="0.2">
      <c r="A90" s="209" t="s">
        <v>126</v>
      </c>
      <c r="B90" s="209" t="s">
        <v>14</v>
      </c>
      <c r="C90" s="59" t="s">
        <v>159</v>
      </c>
      <c r="D90" s="60"/>
      <c r="E90" s="143">
        <v>72</v>
      </c>
      <c r="F90" s="61"/>
      <c r="G90" s="59"/>
      <c r="H90" s="145"/>
      <c r="I90" s="94"/>
      <c r="J90" s="94"/>
      <c r="K90" s="94"/>
      <c r="L90" s="94">
        <v>72</v>
      </c>
      <c r="M90" s="94"/>
      <c r="N90" s="60"/>
      <c r="O90" s="59"/>
      <c r="P90" s="60"/>
      <c r="Q90" s="59"/>
      <c r="R90" s="165"/>
      <c r="S90" s="94"/>
      <c r="T90" s="60"/>
      <c r="U90" s="59">
        <v>0</v>
      </c>
      <c r="V90" s="94">
        <v>0</v>
      </c>
      <c r="W90" s="94">
        <v>0</v>
      </c>
      <c r="X90" s="60">
        <v>72</v>
      </c>
      <c r="Y90" s="59"/>
      <c r="Z90" s="94"/>
      <c r="AA90" s="94"/>
      <c r="AB90" s="60"/>
      <c r="AC90" s="14"/>
    </row>
    <row r="91" spans="1:29" ht="27" thickBot="1" x14ac:dyDescent="0.2">
      <c r="A91" s="210" t="s">
        <v>128</v>
      </c>
      <c r="B91" s="210" t="s">
        <v>120</v>
      </c>
      <c r="C91" s="98"/>
      <c r="D91" s="99">
        <v>6</v>
      </c>
      <c r="E91" s="149">
        <v>12</v>
      </c>
      <c r="F91" s="82"/>
      <c r="G91" s="98"/>
      <c r="H91" s="151"/>
      <c r="I91" s="126"/>
      <c r="J91" s="126"/>
      <c r="K91" s="126"/>
      <c r="L91" s="126"/>
      <c r="M91" s="126">
        <v>6</v>
      </c>
      <c r="N91" s="99">
        <v>6</v>
      </c>
      <c r="O91" s="98"/>
      <c r="P91" s="99"/>
      <c r="Q91" s="98"/>
      <c r="R91" s="163"/>
      <c r="S91" s="126"/>
      <c r="T91" s="99"/>
      <c r="U91" s="98"/>
      <c r="V91" s="126"/>
      <c r="W91" s="126"/>
      <c r="X91" s="99"/>
      <c r="Y91" s="98"/>
      <c r="Z91" s="126"/>
      <c r="AA91" s="126"/>
      <c r="AB91" s="99"/>
      <c r="AC91" s="14"/>
    </row>
    <row r="92" spans="1:29" ht="102.75" customHeight="1" thickBot="1" x14ac:dyDescent="0.2">
      <c r="A92" s="203" t="s">
        <v>129</v>
      </c>
      <c r="B92" s="203" t="s">
        <v>193</v>
      </c>
      <c r="C92" s="37">
        <v>2</v>
      </c>
      <c r="D92" s="166">
        <v>1</v>
      </c>
      <c r="E92" s="116">
        <f>SUM(E93:E96)</f>
        <v>272</v>
      </c>
      <c r="F92" s="129"/>
      <c r="G92" s="43"/>
      <c r="H92" s="41">
        <f>SUM(H93:H95)</f>
        <v>176</v>
      </c>
      <c r="I92" s="41">
        <f>SUM(I93:I96)</f>
        <v>104</v>
      </c>
      <c r="J92" s="41">
        <v>72</v>
      </c>
      <c r="K92" s="41"/>
      <c r="L92" s="41">
        <v>72</v>
      </c>
      <c r="M92" s="41">
        <v>6</v>
      </c>
      <c r="N92" s="42">
        <v>6</v>
      </c>
      <c r="O92" s="43"/>
      <c r="P92" s="42"/>
      <c r="Q92" s="43"/>
      <c r="R92" s="41"/>
      <c r="S92" s="41"/>
      <c r="T92" s="42"/>
      <c r="U92" s="43"/>
      <c r="V92" s="41">
        <f>SUM(V93:V96)</f>
        <v>0</v>
      </c>
      <c r="W92" s="41"/>
      <c r="X92" s="42">
        <f>SUM(X93:X96)</f>
        <v>248</v>
      </c>
      <c r="Y92" s="43"/>
      <c r="Z92" s="41"/>
      <c r="AA92" s="41"/>
      <c r="AB92" s="42"/>
      <c r="AC92" s="14"/>
    </row>
    <row r="93" spans="1:29" ht="102" customHeight="1" x14ac:dyDescent="0.2">
      <c r="A93" s="204" t="s">
        <v>130</v>
      </c>
      <c r="B93" s="204" t="s">
        <v>194</v>
      </c>
      <c r="C93" s="49"/>
      <c r="D93" s="50">
        <v>6</v>
      </c>
      <c r="E93" s="136">
        <f>SUM(H93+M93+N93)</f>
        <v>188</v>
      </c>
      <c r="F93" s="51"/>
      <c r="G93" s="49">
        <v>0</v>
      </c>
      <c r="H93" s="138">
        <v>176</v>
      </c>
      <c r="I93" s="74">
        <v>104</v>
      </c>
      <c r="J93" s="74">
        <v>72</v>
      </c>
      <c r="K93" s="74"/>
      <c r="L93" s="74"/>
      <c r="M93" s="74">
        <v>6</v>
      </c>
      <c r="N93" s="50">
        <v>6</v>
      </c>
      <c r="O93" s="49"/>
      <c r="P93" s="50"/>
      <c r="Q93" s="49"/>
      <c r="R93" s="164"/>
      <c r="S93" s="74"/>
      <c r="T93" s="50"/>
      <c r="U93" s="49">
        <v>0</v>
      </c>
      <c r="V93" s="167">
        <v>0</v>
      </c>
      <c r="W93" s="74">
        <v>0</v>
      </c>
      <c r="X93" s="168">
        <v>176</v>
      </c>
      <c r="Y93" s="49"/>
      <c r="Z93" s="74"/>
      <c r="AA93" s="74"/>
      <c r="AB93" s="50"/>
      <c r="AC93" s="14"/>
    </row>
    <row r="94" spans="1:29" ht="26.25" x14ac:dyDescent="0.2">
      <c r="A94" s="209" t="s">
        <v>131</v>
      </c>
      <c r="B94" s="209" t="s">
        <v>13</v>
      </c>
      <c r="C94" s="59" t="s">
        <v>159</v>
      </c>
      <c r="D94" s="60"/>
      <c r="E94" s="143">
        <v>36</v>
      </c>
      <c r="F94" s="61"/>
      <c r="G94" s="59">
        <v>0</v>
      </c>
      <c r="H94" s="145"/>
      <c r="I94" s="94"/>
      <c r="J94" s="94"/>
      <c r="K94" s="94"/>
      <c r="L94" s="94">
        <v>36</v>
      </c>
      <c r="M94" s="94"/>
      <c r="N94" s="60"/>
      <c r="O94" s="59"/>
      <c r="P94" s="60"/>
      <c r="Q94" s="59"/>
      <c r="R94" s="165"/>
      <c r="S94" s="94"/>
      <c r="T94" s="60"/>
      <c r="U94" s="59">
        <v>0</v>
      </c>
      <c r="V94" s="94">
        <v>0</v>
      </c>
      <c r="W94" s="94">
        <v>0</v>
      </c>
      <c r="X94" s="60">
        <v>36</v>
      </c>
      <c r="Y94" s="59"/>
      <c r="Z94" s="94"/>
      <c r="AA94" s="94"/>
      <c r="AB94" s="60"/>
      <c r="AC94" s="14"/>
    </row>
    <row r="95" spans="1:29" ht="26.25" x14ac:dyDescent="0.2">
      <c r="A95" s="209" t="s">
        <v>132</v>
      </c>
      <c r="B95" s="209" t="s">
        <v>14</v>
      </c>
      <c r="C95" s="59" t="s">
        <v>159</v>
      </c>
      <c r="D95" s="60"/>
      <c r="E95" s="143">
        <v>36</v>
      </c>
      <c r="F95" s="61"/>
      <c r="G95" s="59">
        <v>0</v>
      </c>
      <c r="H95" s="145"/>
      <c r="I95" s="94"/>
      <c r="J95" s="94"/>
      <c r="K95" s="94"/>
      <c r="L95" s="94">
        <v>36</v>
      </c>
      <c r="M95" s="94"/>
      <c r="N95" s="60"/>
      <c r="O95" s="59"/>
      <c r="P95" s="60"/>
      <c r="Q95" s="59"/>
      <c r="R95" s="165"/>
      <c r="S95" s="94"/>
      <c r="T95" s="60"/>
      <c r="U95" s="59">
        <v>0</v>
      </c>
      <c r="V95" s="94">
        <v>0</v>
      </c>
      <c r="W95" s="94">
        <v>0</v>
      </c>
      <c r="X95" s="60">
        <v>36</v>
      </c>
      <c r="Y95" s="59"/>
      <c r="Z95" s="94"/>
      <c r="AA95" s="94"/>
      <c r="AB95" s="60"/>
      <c r="AC95" s="14"/>
    </row>
    <row r="96" spans="1:29" ht="27" thickBot="1" x14ac:dyDescent="0.2">
      <c r="A96" s="210" t="s">
        <v>133</v>
      </c>
      <c r="B96" s="210" t="s">
        <v>120</v>
      </c>
      <c r="C96" s="98"/>
      <c r="D96" s="99">
        <v>6</v>
      </c>
      <c r="E96" s="149">
        <v>12</v>
      </c>
      <c r="F96" s="82"/>
      <c r="G96" s="98"/>
      <c r="H96" s="151"/>
      <c r="I96" s="126"/>
      <c r="J96" s="126"/>
      <c r="K96" s="126"/>
      <c r="L96" s="126"/>
      <c r="M96" s="126">
        <v>6</v>
      </c>
      <c r="N96" s="99">
        <v>6</v>
      </c>
      <c r="O96" s="98"/>
      <c r="P96" s="99"/>
      <c r="Q96" s="98"/>
      <c r="R96" s="163"/>
      <c r="S96" s="126"/>
      <c r="T96" s="99"/>
      <c r="U96" s="98"/>
      <c r="V96" s="126"/>
      <c r="W96" s="126"/>
      <c r="X96" s="99"/>
      <c r="Y96" s="98"/>
      <c r="Z96" s="126"/>
      <c r="AA96" s="126"/>
      <c r="AB96" s="99"/>
      <c r="AC96" s="14"/>
    </row>
    <row r="97" spans="1:29" ht="57.75" customHeight="1" thickBot="1" x14ac:dyDescent="0.2">
      <c r="A97" s="202" t="s">
        <v>134</v>
      </c>
      <c r="B97" s="202" t="s">
        <v>135</v>
      </c>
      <c r="C97" s="169">
        <v>2</v>
      </c>
      <c r="D97" s="128">
        <v>2</v>
      </c>
      <c r="E97" s="129">
        <f>SUM(E98:E102)</f>
        <v>374</v>
      </c>
      <c r="F97" s="40"/>
      <c r="G97" s="43"/>
      <c r="H97" s="41">
        <f>SUM(H98:H101)</f>
        <v>242</v>
      </c>
      <c r="I97" s="41">
        <f>SUM(I98:I99)</f>
        <v>132</v>
      </c>
      <c r="J97" s="41">
        <f>SUM(J98:J99)</f>
        <v>110</v>
      </c>
      <c r="K97" s="41"/>
      <c r="L97" s="41">
        <f>SUM(L98:L102)</f>
        <v>108</v>
      </c>
      <c r="M97" s="41">
        <f>SUM(M98:M102)</f>
        <v>12</v>
      </c>
      <c r="N97" s="42">
        <f>SUM(N98:N102)</f>
        <v>12</v>
      </c>
      <c r="O97" s="43"/>
      <c r="P97" s="42"/>
      <c r="Q97" s="43"/>
      <c r="R97" s="41"/>
      <c r="S97" s="41"/>
      <c r="T97" s="42"/>
      <c r="U97" s="43"/>
      <c r="V97" s="41"/>
      <c r="W97" s="41"/>
      <c r="X97" s="42"/>
      <c r="Y97" s="43"/>
      <c r="Z97" s="41">
        <f>SUM(Z98:Z99)</f>
        <v>170</v>
      </c>
      <c r="AA97" s="116"/>
      <c r="AB97" s="42">
        <f>SUM(AB98:AB101)</f>
        <v>180</v>
      </c>
      <c r="AC97" s="14"/>
    </row>
    <row r="98" spans="1:29" ht="26.25" x14ac:dyDescent="0.2">
      <c r="A98" s="204" t="s">
        <v>136</v>
      </c>
      <c r="B98" s="204" t="s">
        <v>195</v>
      </c>
      <c r="C98" s="49">
        <v>7</v>
      </c>
      <c r="D98" s="50"/>
      <c r="E98" s="136">
        <v>119</v>
      </c>
      <c r="F98" s="51"/>
      <c r="G98" s="49">
        <v>0</v>
      </c>
      <c r="H98" s="138">
        <v>119</v>
      </c>
      <c r="I98" s="74">
        <v>59</v>
      </c>
      <c r="J98" s="74">
        <v>60</v>
      </c>
      <c r="K98" s="74"/>
      <c r="L98" s="74"/>
      <c r="M98" s="74"/>
      <c r="N98" s="50"/>
      <c r="O98" s="49"/>
      <c r="P98" s="50"/>
      <c r="Q98" s="49"/>
      <c r="R98" s="164"/>
      <c r="S98" s="74"/>
      <c r="T98" s="50"/>
      <c r="U98" s="49"/>
      <c r="V98" s="74"/>
      <c r="W98" s="74"/>
      <c r="X98" s="50"/>
      <c r="Y98" s="49">
        <v>0</v>
      </c>
      <c r="Z98" s="74">
        <v>119</v>
      </c>
      <c r="AA98" s="74">
        <v>0</v>
      </c>
      <c r="AB98" s="50">
        <v>0</v>
      </c>
      <c r="AC98" s="14"/>
    </row>
    <row r="99" spans="1:29" ht="26.25" x14ac:dyDescent="0.2">
      <c r="A99" s="205" t="s">
        <v>137</v>
      </c>
      <c r="B99" s="205" t="s">
        <v>196</v>
      </c>
      <c r="C99" s="59">
        <v>7</v>
      </c>
      <c r="D99" s="60">
        <v>8</v>
      </c>
      <c r="E99" s="143">
        <v>135</v>
      </c>
      <c r="F99" s="61"/>
      <c r="G99" s="59">
        <v>0</v>
      </c>
      <c r="H99" s="145">
        <v>123</v>
      </c>
      <c r="I99" s="94">
        <v>73</v>
      </c>
      <c r="J99" s="94">
        <v>50</v>
      </c>
      <c r="K99" s="94"/>
      <c r="L99" s="94"/>
      <c r="M99" s="94">
        <v>6</v>
      </c>
      <c r="N99" s="60">
        <v>6</v>
      </c>
      <c r="O99" s="59"/>
      <c r="P99" s="60"/>
      <c r="Q99" s="59"/>
      <c r="R99" s="165"/>
      <c r="S99" s="94"/>
      <c r="T99" s="60"/>
      <c r="U99" s="59"/>
      <c r="V99" s="94"/>
      <c r="W99" s="94"/>
      <c r="X99" s="60"/>
      <c r="Y99" s="59">
        <v>0</v>
      </c>
      <c r="Z99" s="94">
        <v>51</v>
      </c>
      <c r="AA99" s="94">
        <v>0</v>
      </c>
      <c r="AB99" s="60">
        <v>72</v>
      </c>
      <c r="AC99" s="14"/>
    </row>
    <row r="100" spans="1:29" ht="27.75" customHeight="1" x14ac:dyDescent="0.2">
      <c r="A100" s="209" t="s">
        <v>138</v>
      </c>
      <c r="B100" s="209" t="s">
        <v>13</v>
      </c>
      <c r="C100" s="59" t="s">
        <v>121</v>
      </c>
      <c r="D100" s="60"/>
      <c r="E100" s="143">
        <v>36</v>
      </c>
      <c r="F100" s="61"/>
      <c r="G100" s="59">
        <v>0</v>
      </c>
      <c r="H100" s="145"/>
      <c r="I100" s="94"/>
      <c r="J100" s="94"/>
      <c r="K100" s="94"/>
      <c r="L100" s="94">
        <v>36</v>
      </c>
      <c r="M100" s="94"/>
      <c r="N100" s="60"/>
      <c r="O100" s="59"/>
      <c r="P100" s="60"/>
      <c r="Q100" s="59"/>
      <c r="R100" s="165"/>
      <c r="S100" s="94"/>
      <c r="T100" s="60"/>
      <c r="U100" s="59"/>
      <c r="V100" s="94"/>
      <c r="W100" s="94"/>
      <c r="X100" s="60"/>
      <c r="Y100" s="59">
        <v>0</v>
      </c>
      <c r="Z100" s="94">
        <v>0</v>
      </c>
      <c r="AA100" s="94">
        <v>0</v>
      </c>
      <c r="AB100" s="60">
        <v>36</v>
      </c>
      <c r="AC100" s="14"/>
    </row>
    <row r="101" spans="1:29" ht="26.25" x14ac:dyDescent="0.2">
      <c r="A101" s="209" t="s">
        <v>139</v>
      </c>
      <c r="B101" s="209" t="s">
        <v>14</v>
      </c>
      <c r="C101" s="59" t="s">
        <v>121</v>
      </c>
      <c r="D101" s="60"/>
      <c r="E101" s="143">
        <v>72</v>
      </c>
      <c r="F101" s="61"/>
      <c r="G101" s="59">
        <v>0</v>
      </c>
      <c r="H101" s="145"/>
      <c r="I101" s="94"/>
      <c r="J101" s="94"/>
      <c r="K101" s="94"/>
      <c r="L101" s="94">
        <v>72</v>
      </c>
      <c r="M101" s="94"/>
      <c r="N101" s="60"/>
      <c r="O101" s="59"/>
      <c r="P101" s="60"/>
      <c r="Q101" s="59"/>
      <c r="R101" s="165"/>
      <c r="S101" s="94"/>
      <c r="T101" s="60"/>
      <c r="U101" s="59"/>
      <c r="V101" s="94"/>
      <c r="W101" s="94"/>
      <c r="X101" s="60"/>
      <c r="Y101" s="59">
        <v>0</v>
      </c>
      <c r="Z101" s="94">
        <v>0</v>
      </c>
      <c r="AA101" s="94">
        <v>0</v>
      </c>
      <c r="AB101" s="60">
        <v>72</v>
      </c>
      <c r="AC101" s="14"/>
    </row>
    <row r="102" spans="1:29" ht="27" thickBot="1" x14ac:dyDescent="0.2">
      <c r="A102" s="210" t="s">
        <v>140</v>
      </c>
      <c r="B102" s="210" t="s">
        <v>120</v>
      </c>
      <c r="C102" s="98"/>
      <c r="D102" s="99">
        <v>8</v>
      </c>
      <c r="E102" s="149">
        <v>12</v>
      </c>
      <c r="F102" s="82"/>
      <c r="G102" s="98"/>
      <c r="H102" s="151"/>
      <c r="I102" s="126"/>
      <c r="J102" s="126"/>
      <c r="K102" s="126"/>
      <c r="L102" s="126"/>
      <c r="M102" s="126">
        <v>6</v>
      </c>
      <c r="N102" s="99">
        <v>6</v>
      </c>
      <c r="O102" s="98"/>
      <c r="P102" s="99"/>
      <c r="Q102" s="98"/>
      <c r="R102" s="163"/>
      <c r="S102" s="126"/>
      <c r="T102" s="99"/>
      <c r="U102" s="98"/>
      <c r="V102" s="126"/>
      <c r="W102" s="126"/>
      <c r="X102" s="99"/>
      <c r="Y102" s="98"/>
      <c r="Z102" s="126"/>
      <c r="AA102" s="126"/>
      <c r="AB102" s="99"/>
      <c r="AC102" s="14"/>
    </row>
    <row r="103" spans="1:29" ht="31.5" customHeight="1" thickBot="1" x14ac:dyDescent="0.2">
      <c r="A103" s="203" t="s">
        <v>141</v>
      </c>
      <c r="B103" s="203" t="s">
        <v>178</v>
      </c>
      <c r="C103" s="37">
        <v>2</v>
      </c>
      <c r="D103" s="38">
        <v>1</v>
      </c>
      <c r="E103" s="129">
        <f>SUM(E104:E107)</f>
        <v>396</v>
      </c>
      <c r="F103" s="40"/>
      <c r="G103" s="43"/>
      <c r="H103" s="41">
        <f>SUM(H104:H107)</f>
        <v>60</v>
      </c>
      <c r="I103" s="41">
        <v>30</v>
      </c>
      <c r="J103" s="41">
        <v>30</v>
      </c>
      <c r="K103" s="41"/>
      <c r="L103" s="41">
        <f>SUM(L105:L106)</f>
        <v>324</v>
      </c>
      <c r="M103" s="41">
        <v>6</v>
      </c>
      <c r="N103" s="42">
        <v>6</v>
      </c>
      <c r="O103" s="43"/>
      <c r="P103" s="42"/>
      <c r="Q103" s="43"/>
      <c r="R103" s="41"/>
      <c r="S103" s="41"/>
      <c r="T103" s="42">
        <f>SUM(T104:T107)</f>
        <v>348</v>
      </c>
      <c r="U103" s="43"/>
      <c r="V103" s="41">
        <f>SUM(V104:V107)</f>
        <v>36</v>
      </c>
      <c r="W103" s="41"/>
      <c r="X103" s="42"/>
      <c r="Y103" s="43"/>
      <c r="Z103" s="41"/>
      <c r="AA103" s="41"/>
      <c r="AB103" s="42"/>
      <c r="AC103" s="14"/>
    </row>
    <row r="104" spans="1:29" ht="26.25" x14ac:dyDescent="0.2">
      <c r="A104" s="205" t="s">
        <v>142</v>
      </c>
      <c r="B104" s="205" t="s">
        <v>197</v>
      </c>
      <c r="C104" s="59" t="s">
        <v>143</v>
      </c>
      <c r="D104" s="60"/>
      <c r="E104" s="143">
        <f t="shared" ref="E104" si="3">G104+H104</f>
        <v>60</v>
      </c>
      <c r="F104" s="61"/>
      <c r="G104" s="170"/>
      <c r="H104" s="145">
        <v>60</v>
      </c>
      <c r="I104" s="145">
        <v>30</v>
      </c>
      <c r="J104" s="145">
        <v>30</v>
      </c>
      <c r="K104" s="145"/>
      <c r="L104" s="145"/>
      <c r="M104" s="145"/>
      <c r="N104" s="146"/>
      <c r="O104" s="170"/>
      <c r="P104" s="146"/>
      <c r="Q104" s="170"/>
      <c r="R104" s="145"/>
      <c r="S104" s="145"/>
      <c r="T104" s="146">
        <v>60</v>
      </c>
      <c r="U104" s="170"/>
      <c r="V104" s="145"/>
      <c r="W104" s="145"/>
      <c r="X104" s="146"/>
      <c r="Y104" s="170"/>
      <c r="Z104" s="145"/>
      <c r="AA104" s="145"/>
      <c r="AB104" s="146"/>
      <c r="AC104" s="14"/>
    </row>
    <row r="105" spans="1:29" ht="26.25" x14ac:dyDescent="0.2">
      <c r="A105" s="209" t="s">
        <v>144</v>
      </c>
      <c r="B105" s="209" t="s">
        <v>13</v>
      </c>
      <c r="C105" s="59" t="s">
        <v>143</v>
      </c>
      <c r="D105" s="60"/>
      <c r="E105" s="143">
        <v>288</v>
      </c>
      <c r="F105" s="61"/>
      <c r="G105" s="69">
        <v>0</v>
      </c>
      <c r="H105" s="145"/>
      <c r="I105" s="65"/>
      <c r="J105" s="65"/>
      <c r="K105" s="65"/>
      <c r="L105" s="65">
        <v>288</v>
      </c>
      <c r="M105" s="65"/>
      <c r="N105" s="70"/>
      <c r="O105" s="59"/>
      <c r="P105" s="60"/>
      <c r="Q105" s="69"/>
      <c r="R105" s="159"/>
      <c r="S105" s="65"/>
      <c r="T105" s="65">
        <v>288</v>
      </c>
      <c r="U105" s="69"/>
      <c r="V105" s="65"/>
      <c r="W105" s="65"/>
      <c r="X105" s="70"/>
      <c r="Y105" s="69"/>
      <c r="Z105" s="65"/>
      <c r="AA105" s="65"/>
      <c r="AB105" s="70"/>
      <c r="AC105" s="14"/>
    </row>
    <row r="106" spans="1:29" ht="26.25" x14ac:dyDescent="0.2">
      <c r="A106" s="209" t="s">
        <v>145</v>
      </c>
      <c r="B106" s="209" t="s">
        <v>14</v>
      </c>
      <c r="C106" s="59">
        <v>5</v>
      </c>
      <c r="D106" s="60"/>
      <c r="E106" s="143">
        <v>36</v>
      </c>
      <c r="F106" s="61"/>
      <c r="G106" s="69">
        <v>0</v>
      </c>
      <c r="H106" s="145"/>
      <c r="I106" s="94"/>
      <c r="J106" s="94"/>
      <c r="K106" s="94"/>
      <c r="L106" s="65">
        <f>R106+T106+V106+X106+AB106</f>
        <v>36</v>
      </c>
      <c r="M106" s="65"/>
      <c r="N106" s="70"/>
      <c r="O106" s="59"/>
      <c r="P106" s="60"/>
      <c r="Q106" s="59"/>
      <c r="R106" s="165"/>
      <c r="S106" s="94"/>
      <c r="T106" s="60"/>
      <c r="U106" s="59"/>
      <c r="V106" s="94">
        <v>36</v>
      </c>
      <c r="W106" s="94">
        <v>0</v>
      </c>
      <c r="X106" s="60">
        <v>0</v>
      </c>
      <c r="Y106" s="59"/>
      <c r="Z106" s="94"/>
      <c r="AA106" s="94"/>
      <c r="AB106" s="60"/>
      <c r="AC106" s="14"/>
    </row>
    <row r="107" spans="1:29" ht="27" thickBot="1" x14ac:dyDescent="0.2">
      <c r="A107" s="210" t="s">
        <v>146</v>
      </c>
      <c r="B107" s="210" t="s">
        <v>127</v>
      </c>
      <c r="C107" s="98"/>
      <c r="D107" s="99">
        <v>5</v>
      </c>
      <c r="E107" s="149">
        <v>12</v>
      </c>
      <c r="F107" s="82"/>
      <c r="G107" s="80"/>
      <c r="H107" s="151"/>
      <c r="I107" s="126"/>
      <c r="J107" s="126"/>
      <c r="K107" s="126"/>
      <c r="L107" s="126"/>
      <c r="M107" s="83">
        <v>6</v>
      </c>
      <c r="N107" s="81">
        <v>6</v>
      </c>
      <c r="O107" s="98"/>
      <c r="P107" s="99"/>
      <c r="Q107" s="98"/>
      <c r="R107" s="163"/>
      <c r="S107" s="126"/>
      <c r="T107" s="99"/>
      <c r="U107" s="171"/>
      <c r="V107" s="126"/>
      <c r="W107" s="126"/>
      <c r="X107" s="99"/>
      <c r="Y107" s="98"/>
      <c r="Z107" s="126"/>
      <c r="AA107" s="126"/>
      <c r="AB107" s="99"/>
      <c r="AC107" s="14"/>
    </row>
    <row r="108" spans="1:29" ht="26.25" thickBot="1" x14ac:dyDescent="0.2">
      <c r="A108" s="203" t="s">
        <v>147</v>
      </c>
      <c r="B108" s="212" t="s">
        <v>20</v>
      </c>
      <c r="C108" s="37">
        <v>8</v>
      </c>
      <c r="D108" s="38"/>
      <c r="E108" s="129">
        <v>144</v>
      </c>
      <c r="F108" s="40"/>
      <c r="G108" s="172"/>
      <c r="H108" s="41"/>
      <c r="I108" s="44"/>
      <c r="J108" s="44"/>
      <c r="K108" s="44"/>
      <c r="L108" s="44">
        <v>144</v>
      </c>
      <c r="M108" s="173"/>
      <c r="N108" s="174"/>
      <c r="O108" s="37"/>
      <c r="P108" s="38"/>
      <c r="Q108" s="37"/>
      <c r="R108" s="175"/>
      <c r="S108" s="44"/>
      <c r="T108" s="38"/>
      <c r="U108" s="37"/>
      <c r="V108" s="44"/>
      <c r="W108" s="44"/>
      <c r="X108" s="38"/>
      <c r="Y108" s="37"/>
      <c r="Z108" s="44"/>
      <c r="AA108" s="44"/>
      <c r="AB108" s="38">
        <v>144</v>
      </c>
      <c r="AC108" s="14"/>
    </row>
    <row r="109" spans="1:29" ht="30" customHeight="1" thickBot="1" x14ac:dyDescent="0.2">
      <c r="A109" s="203" t="s">
        <v>148</v>
      </c>
      <c r="B109" s="203" t="s">
        <v>202</v>
      </c>
      <c r="C109" s="176"/>
      <c r="D109" s="177"/>
      <c r="E109" s="129">
        <v>216</v>
      </c>
      <c r="F109" s="40"/>
      <c r="G109" s="43">
        <f>G110+G111</f>
        <v>0</v>
      </c>
      <c r="H109" s="41"/>
      <c r="I109" s="41"/>
      <c r="J109" s="41">
        <f>J110+J111</f>
        <v>0</v>
      </c>
      <c r="K109" s="41"/>
      <c r="L109" s="41">
        <f t="shared" ref="L109:AB109" si="4">L110+L111</f>
        <v>0</v>
      </c>
      <c r="M109" s="41">
        <f t="shared" si="4"/>
        <v>0</v>
      </c>
      <c r="N109" s="42">
        <f t="shared" si="4"/>
        <v>0</v>
      </c>
      <c r="O109" s="43">
        <f t="shared" si="4"/>
        <v>0</v>
      </c>
      <c r="P109" s="42">
        <f t="shared" si="4"/>
        <v>0</v>
      </c>
      <c r="Q109" s="43">
        <f t="shared" si="4"/>
        <v>0</v>
      </c>
      <c r="R109" s="41">
        <f t="shared" si="4"/>
        <v>0</v>
      </c>
      <c r="S109" s="41">
        <f t="shared" si="4"/>
        <v>0</v>
      </c>
      <c r="T109" s="42">
        <f t="shared" si="4"/>
        <v>0</v>
      </c>
      <c r="U109" s="43">
        <f t="shared" si="4"/>
        <v>0</v>
      </c>
      <c r="V109" s="41">
        <f t="shared" si="4"/>
        <v>0</v>
      </c>
      <c r="W109" s="41">
        <f t="shared" si="4"/>
        <v>0</v>
      </c>
      <c r="X109" s="42">
        <f t="shared" si="4"/>
        <v>0</v>
      </c>
      <c r="Y109" s="43">
        <f t="shared" si="4"/>
        <v>0</v>
      </c>
      <c r="Z109" s="41">
        <f t="shared" si="4"/>
        <v>0</v>
      </c>
      <c r="AA109" s="41">
        <f t="shared" si="4"/>
        <v>0</v>
      </c>
      <c r="AB109" s="42">
        <f t="shared" si="4"/>
        <v>216</v>
      </c>
      <c r="AC109" s="14"/>
    </row>
    <row r="110" spans="1:29" ht="36.75" hidden="1" customHeight="1" x14ac:dyDescent="0.2">
      <c r="A110" s="204"/>
      <c r="B110" s="213"/>
      <c r="C110" s="178"/>
      <c r="D110" s="179"/>
      <c r="E110" s="136"/>
      <c r="F110" s="51"/>
      <c r="G110" s="57"/>
      <c r="H110" s="138"/>
      <c r="I110" s="139"/>
      <c r="J110" s="139"/>
      <c r="K110" s="139"/>
      <c r="L110" s="139"/>
      <c r="M110" s="139"/>
      <c r="N110" s="141"/>
      <c r="O110" s="137"/>
      <c r="P110" s="141"/>
      <c r="Q110" s="137"/>
      <c r="R110" s="180"/>
      <c r="S110" s="139"/>
      <c r="T110" s="141"/>
      <c r="U110" s="137"/>
      <c r="V110" s="139"/>
      <c r="W110" s="139"/>
      <c r="X110" s="141"/>
      <c r="Y110" s="137"/>
      <c r="Z110" s="139"/>
      <c r="AA110" s="139"/>
      <c r="AB110" s="141">
        <v>144</v>
      </c>
      <c r="AC110" s="14"/>
    </row>
    <row r="111" spans="1:29" ht="6.75" hidden="1" customHeight="1" thickBot="1" x14ac:dyDescent="0.2">
      <c r="A111" s="214"/>
      <c r="B111" s="214"/>
      <c r="C111" s="181"/>
      <c r="D111" s="182"/>
      <c r="E111" s="149"/>
      <c r="F111" s="82"/>
      <c r="G111" s="80"/>
      <c r="H111" s="151"/>
      <c r="I111" s="152"/>
      <c r="J111" s="152"/>
      <c r="K111" s="152"/>
      <c r="L111" s="152"/>
      <c r="M111" s="152"/>
      <c r="N111" s="154"/>
      <c r="O111" s="183"/>
      <c r="P111" s="184"/>
      <c r="Q111" s="150"/>
      <c r="R111" s="185"/>
      <c r="S111" s="152"/>
      <c r="T111" s="154"/>
      <c r="U111" s="150"/>
      <c r="V111" s="152"/>
      <c r="W111" s="152"/>
      <c r="X111" s="154"/>
      <c r="Y111" s="183"/>
      <c r="Z111" s="186"/>
      <c r="AA111" s="186"/>
      <c r="AB111" s="184">
        <v>72</v>
      </c>
      <c r="AC111" s="14"/>
    </row>
    <row r="112" spans="1:29" ht="26.25" thickBot="1" x14ac:dyDescent="0.2">
      <c r="A112" s="215"/>
      <c r="B112" s="104" t="s">
        <v>149</v>
      </c>
      <c r="C112" s="43">
        <f>SUM(C36+C57+C63+C67+1)</f>
        <v>37</v>
      </c>
      <c r="D112" s="42">
        <f>SUM(D36+D57+D63+D67)</f>
        <v>21</v>
      </c>
      <c r="E112" s="129">
        <f>SUM(E36+E57+E63+E67+E108+E109)</f>
        <v>5940</v>
      </c>
      <c r="F112" s="40">
        <v>36</v>
      </c>
      <c r="G112" s="43"/>
      <c r="H112" s="41">
        <f>SUM(H36+H57+H63+H67)</f>
        <v>4382</v>
      </c>
      <c r="I112" s="41">
        <f>SUM(I36+I57+I63+I67)</f>
        <v>2287</v>
      </c>
      <c r="J112" s="41">
        <f>SUM(J36+J57+J63+J67)</f>
        <v>1975</v>
      </c>
      <c r="K112" s="41">
        <v>120</v>
      </c>
      <c r="L112" s="41">
        <f>SUM(L80+L86+L92+L97+L103+L108)</f>
        <v>936</v>
      </c>
      <c r="M112" s="41">
        <f>SUM(M36+M57+M63+M67)</f>
        <v>156</v>
      </c>
      <c r="N112" s="42">
        <f>SUM(N36+N57+N63+N67)</f>
        <v>132</v>
      </c>
      <c r="O112" s="187">
        <v>612</v>
      </c>
      <c r="P112" s="41">
        <v>792</v>
      </c>
      <c r="Q112" s="43">
        <v>12</v>
      </c>
      <c r="R112" s="41">
        <f>SUM(R113:R116)</f>
        <v>564</v>
      </c>
      <c r="S112" s="41">
        <v>30</v>
      </c>
      <c r="T112" s="42">
        <f>SUM(T113:T114)</f>
        <v>798</v>
      </c>
      <c r="U112" s="43">
        <v>22</v>
      </c>
      <c r="V112" s="41">
        <f>SUM(V113:V116)</f>
        <v>554</v>
      </c>
      <c r="W112" s="41">
        <v>12</v>
      </c>
      <c r="X112" s="42">
        <f>SUM(X113:X115)</f>
        <v>852</v>
      </c>
      <c r="Y112" s="41">
        <v>18</v>
      </c>
      <c r="Z112" s="41">
        <f>SUM(Z113:Z116)</f>
        <v>558</v>
      </c>
      <c r="AA112" s="41">
        <v>6</v>
      </c>
      <c r="AB112" s="42">
        <f>SUM(AB113:AB116)</f>
        <v>606</v>
      </c>
      <c r="AC112" s="14"/>
    </row>
    <row r="113" spans="1:30" ht="20.25" customHeight="1" x14ac:dyDescent="0.2">
      <c r="A113" s="344" t="s">
        <v>150</v>
      </c>
      <c r="B113" s="345"/>
      <c r="C113" s="345"/>
      <c r="D113" s="345"/>
      <c r="E113" s="345"/>
      <c r="F113" s="345"/>
      <c r="G113" s="345"/>
      <c r="H113" s="346"/>
      <c r="I113" s="353" t="s">
        <v>25</v>
      </c>
      <c r="J113" s="356" t="s">
        <v>151</v>
      </c>
      <c r="K113" s="356"/>
      <c r="L113" s="356"/>
      <c r="M113" s="356"/>
      <c r="N113" s="357"/>
      <c r="O113" s="21">
        <v>612</v>
      </c>
      <c r="P113" s="22">
        <v>792</v>
      </c>
      <c r="Q113" s="23">
        <v>12</v>
      </c>
      <c r="R113" s="23">
        <f>SUM(R57+R63+R68+R80)</f>
        <v>564</v>
      </c>
      <c r="S113" s="23">
        <v>30</v>
      </c>
      <c r="T113" s="28">
        <f>SUM(T57+T63+T68+T80+T104)</f>
        <v>510</v>
      </c>
      <c r="U113" s="21">
        <v>22</v>
      </c>
      <c r="V113" s="23">
        <f>SUM(V57+V68+V81+V87)</f>
        <v>518</v>
      </c>
      <c r="W113" s="23">
        <v>12</v>
      </c>
      <c r="X113" s="22">
        <f>SUM(X57+X68+X81+X87+X88+X93)</f>
        <v>636</v>
      </c>
      <c r="Y113" s="23">
        <v>18</v>
      </c>
      <c r="Z113" s="23">
        <f>SUM(Z57+Z67)</f>
        <v>558</v>
      </c>
      <c r="AA113" s="23">
        <v>6</v>
      </c>
      <c r="AB113" s="22">
        <f>SUM(AB57+AB68+AB81+AB82+AB99)</f>
        <v>210</v>
      </c>
      <c r="AC113" s="14"/>
    </row>
    <row r="114" spans="1:30" ht="20.25" x14ac:dyDescent="0.2">
      <c r="A114" s="347"/>
      <c r="B114" s="348"/>
      <c r="C114" s="348"/>
      <c r="D114" s="348"/>
      <c r="E114" s="348"/>
      <c r="F114" s="348"/>
      <c r="G114" s="348"/>
      <c r="H114" s="349"/>
      <c r="I114" s="354"/>
      <c r="J114" s="358" t="s">
        <v>152</v>
      </c>
      <c r="K114" s="358"/>
      <c r="L114" s="358"/>
      <c r="M114" s="358"/>
      <c r="N114" s="359"/>
      <c r="O114" s="19">
        <f t="shared" ref="O114:Q115" si="5">O83+O89+O94+O100+O105</f>
        <v>0</v>
      </c>
      <c r="P114" s="20">
        <f t="shared" si="5"/>
        <v>0</v>
      </c>
      <c r="Q114" s="18">
        <f t="shared" si="5"/>
        <v>0</v>
      </c>
      <c r="R114" s="18">
        <v>0</v>
      </c>
      <c r="S114" s="18">
        <f>S83+S89+S94+S100+S105</f>
        <v>0</v>
      </c>
      <c r="T114" s="29">
        <v>288</v>
      </c>
      <c r="U114" s="19">
        <f t="shared" ref="U114:AA115" si="6">U83+U89+U94+U100+U105</f>
        <v>0</v>
      </c>
      <c r="V114" s="18">
        <f t="shared" si="6"/>
        <v>0</v>
      </c>
      <c r="W114" s="18">
        <f t="shared" si="6"/>
        <v>0</v>
      </c>
      <c r="X114" s="20">
        <v>108</v>
      </c>
      <c r="Y114" s="18">
        <f t="shared" si="6"/>
        <v>0</v>
      </c>
      <c r="Z114" s="18">
        <v>0</v>
      </c>
      <c r="AA114" s="18">
        <f t="shared" si="6"/>
        <v>0</v>
      </c>
      <c r="AB114" s="20">
        <f>AB83+AB89+AB94+AB100+AB105</f>
        <v>108</v>
      </c>
      <c r="AC114" s="14"/>
    </row>
    <row r="115" spans="1:30" ht="20.25" x14ac:dyDescent="0.2">
      <c r="A115" s="347"/>
      <c r="B115" s="348"/>
      <c r="C115" s="348"/>
      <c r="D115" s="348"/>
      <c r="E115" s="348"/>
      <c r="F115" s="348"/>
      <c r="G115" s="348"/>
      <c r="H115" s="349"/>
      <c r="I115" s="354"/>
      <c r="J115" s="358" t="s">
        <v>153</v>
      </c>
      <c r="K115" s="358"/>
      <c r="L115" s="358"/>
      <c r="M115" s="358"/>
      <c r="N115" s="359"/>
      <c r="O115" s="19">
        <f t="shared" si="5"/>
        <v>0</v>
      </c>
      <c r="P115" s="20">
        <f t="shared" si="5"/>
        <v>0</v>
      </c>
      <c r="Q115" s="18">
        <f t="shared" si="5"/>
        <v>0</v>
      </c>
      <c r="R115" s="18">
        <f>R84+R90+R95+R101+R106</f>
        <v>0</v>
      </c>
      <c r="S115" s="18">
        <f>S84+S90+S95+S101+S106</f>
        <v>0</v>
      </c>
      <c r="T115" s="29">
        <f>T84+T90+T95+T101+T106</f>
        <v>0</v>
      </c>
      <c r="U115" s="19">
        <f t="shared" si="6"/>
        <v>0</v>
      </c>
      <c r="V115" s="18">
        <f t="shared" si="6"/>
        <v>36</v>
      </c>
      <c r="W115" s="18">
        <f t="shared" si="6"/>
        <v>0</v>
      </c>
      <c r="X115" s="20">
        <v>108</v>
      </c>
      <c r="Y115" s="18">
        <f t="shared" si="6"/>
        <v>0</v>
      </c>
      <c r="Z115" s="18">
        <v>0</v>
      </c>
      <c r="AA115" s="18">
        <f t="shared" si="6"/>
        <v>0</v>
      </c>
      <c r="AB115" s="20">
        <f>SUM(AB84+AB95+AB101)</f>
        <v>144</v>
      </c>
      <c r="AC115" s="14"/>
    </row>
    <row r="116" spans="1:30" ht="20.25" x14ac:dyDescent="0.2">
      <c r="A116" s="347"/>
      <c r="B116" s="348"/>
      <c r="C116" s="348"/>
      <c r="D116" s="348"/>
      <c r="E116" s="348"/>
      <c r="F116" s="348"/>
      <c r="G116" s="348"/>
      <c r="H116" s="349"/>
      <c r="I116" s="354"/>
      <c r="J116" s="358" t="s">
        <v>154</v>
      </c>
      <c r="K116" s="358"/>
      <c r="L116" s="358"/>
      <c r="M116" s="358"/>
      <c r="N116" s="359"/>
      <c r="O116" s="19">
        <v>0</v>
      </c>
      <c r="P116" s="20">
        <v>0</v>
      </c>
      <c r="Q116" s="18">
        <v>0</v>
      </c>
      <c r="R116" s="18">
        <v>0</v>
      </c>
      <c r="S116" s="18"/>
      <c r="T116" s="29">
        <v>0</v>
      </c>
      <c r="U116" s="19">
        <v>0</v>
      </c>
      <c r="V116" s="18">
        <v>0</v>
      </c>
      <c r="W116" s="18">
        <v>0</v>
      </c>
      <c r="X116" s="20">
        <v>0</v>
      </c>
      <c r="Y116" s="18"/>
      <c r="Z116" s="18">
        <v>0</v>
      </c>
      <c r="AA116" s="18"/>
      <c r="AB116" s="20">
        <f>AB108</f>
        <v>144</v>
      </c>
      <c r="AC116" s="14"/>
    </row>
    <row r="117" spans="1:30" ht="31.5" x14ac:dyDescent="0.2">
      <c r="A117" s="347"/>
      <c r="B117" s="348"/>
      <c r="C117" s="348"/>
      <c r="D117" s="348"/>
      <c r="E117" s="348"/>
      <c r="F117" s="348"/>
      <c r="G117" s="348"/>
      <c r="H117" s="349"/>
      <c r="I117" s="354"/>
      <c r="J117" s="358" t="s">
        <v>155</v>
      </c>
      <c r="K117" s="358"/>
      <c r="L117" s="358"/>
      <c r="M117" s="358"/>
      <c r="N117" s="359"/>
      <c r="O117" s="19">
        <v>0</v>
      </c>
      <c r="P117" s="20">
        <v>3</v>
      </c>
      <c r="Q117" s="18"/>
      <c r="R117" s="18">
        <v>3</v>
      </c>
      <c r="S117" s="18"/>
      <c r="T117" s="29">
        <v>4</v>
      </c>
      <c r="U117" s="19"/>
      <c r="V117" s="18">
        <v>2</v>
      </c>
      <c r="W117" s="18"/>
      <c r="X117" s="20">
        <v>3</v>
      </c>
      <c r="Y117" s="18"/>
      <c r="Z117" s="18">
        <v>2</v>
      </c>
      <c r="AA117" s="18"/>
      <c r="AB117" s="20">
        <v>4</v>
      </c>
      <c r="AC117" s="229">
        <f>SUM(O117:AB117)</f>
        <v>21</v>
      </c>
      <c r="AD117" s="230"/>
    </row>
    <row r="118" spans="1:30" ht="32.25" thickBot="1" x14ac:dyDescent="0.2">
      <c r="A118" s="350"/>
      <c r="B118" s="351"/>
      <c r="C118" s="351"/>
      <c r="D118" s="351"/>
      <c r="E118" s="351"/>
      <c r="F118" s="351"/>
      <c r="G118" s="351"/>
      <c r="H118" s="352"/>
      <c r="I118" s="355"/>
      <c r="J118" s="360" t="s">
        <v>156</v>
      </c>
      <c r="K118" s="361"/>
      <c r="L118" s="361"/>
      <c r="M118" s="361"/>
      <c r="N118" s="361"/>
      <c r="O118" s="24">
        <v>2</v>
      </c>
      <c r="P118" s="25">
        <v>7</v>
      </c>
      <c r="Q118" s="26"/>
      <c r="R118" s="26">
        <v>2</v>
      </c>
      <c r="S118" s="26"/>
      <c r="T118" s="30">
        <v>8</v>
      </c>
      <c r="U118" s="24"/>
      <c r="V118" s="26">
        <v>2</v>
      </c>
      <c r="W118" s="26"/>
      <c r="X118" s="25">
        <v>7</v>
      </c>
      <c r="Y118" s="26"/>
      <c r="Z118" s="26">
        <v>4</v>
      </c>
      <c r="AA118" s="26"/>
      <c r="AB118" s="25">
        <v>5</v>
      </c>
      <c r="AC118" s="230">
        <f>SUM(O118:AB118)</f>
        <v>37</v>
      </c>
      <c r="AD118" s="230"/>
    </row>
    <row r="119" spans="1:30" ht="31.5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230"/>
      <c r="AD119" s="230"/>
    </row>
    <row r="120" spans="1:30" ht="31.5" x14ac:dyDescent="0.2">
      <c r="AC120" s="230"/>
      <c r="AD120" s="230"/>
    </row>
  </sheetData>
  <sheetProtection password="CE44" sheet="1" formatCells="0" formatColumns="0" formatRows="0" insertColumns="0" insertRows="0" insertHyperlinks="0" deleteColumns="0" deleteRows="0" sort="0" autoFilter="0" pivotTables="0"/>
  <mergeCells count="106">
    <mergeCell ref="Q31:T31"/>
    <mergeCell ref="U31:X31"/>
    <mergeCell ref="Y31:AB31"/>
    <mergeCell ref="C32:C34"/>
    <mergeCell ref="D32:D34"/>
    <mergeCell ref="I32:I34"/>
    <mergeCell ref="Y32:Y34"/>
    <mergeCell ref="O33:O34"/>
    <mergeCell ref="P33:P34"/>
    <mergeCell ref="Q33:Q34"/>
    <mergeCell ref="T33:T34"/>
    <mergeCell ref="V33:V34"/>
    <mergeCell ref="X33:X34"/>
    <mergeCell ref="U32:U34"/>
    <mergeCell ref="W32:W34"/>
    <mergeCell ref="L31:L34"/>
    <mergeCell ref="M31:M34"/>
    <mergeCell ref="N31:N34"/>
    <mergeCell ref="A113:H118"/>
    <mergeCell ref="I113:I118"/>
    <mergeCell ref="J113:N113"/>
    <mergeCell ref="J114:N114"/>
    <mergeCell ref="J115:N115"/>
    <mergeCell ref="J116:N116"/>
    <mergeCell ref="J117:N117"/>
    <mergeCell ref="J118:N118"/>
    <mergeCell ref="F29:F34"/>
    <mergeCell ref="V25:X25"/>
    <mergeCell ref="Y25:AB25"/>
    <mergeCell ref="A27:AB27"/>
    <mergeCell ref="A29:A34"/>
    <mergeCell ref="B29:B34"/>
    <mergeCell ref="C29:D31"/>
    <mergeCell ref="E29:E34"/>
    <mergeCell ref="G29:N29"/>
    <mergeCell ref="O29:AB30"/>
    <mergeCell ref="G30:G34"/>
    <mergeCell ref="B25:D25"/>
    <mergeCell ref="I25:K25"/>
    <mergeCell ref="L25:N25"/>
    <mergeCell ref="O25:P25"/>
    <mergeCell ref="Q25:U25"/>
    <mergeCell ref="O31:P31"/>
    <mergeCell ref="J32:J34"/>
    <mergeCell ref="K32:K34"/>
    <mergeCell ref="AB33:AB34"/>
    <mergeCell ref="AA32:AA34"/>
    <mergeCell ref="Z33:Z34"/>
    <mergeCell ref="H30:N30"/>
    <mergeCell ref="H31:H34"/>
    <mergeCell ref="I31:K31"/>
    <mergeCell ref="V23:X23"/>
    <mergeCell ref="Y23:AB23"/>
    <mergeCell ref="B24:D24"/>
    <mergeCell ref="I24:K24"/>
    <mergeCell ref="L24:N24"/>
    <mergeCell ref="O24:P24"/>
    <mergeCell ref="Q24:U24"/>
    <mergeCell ref="V24:X24"/>
    <mergeCell ref="Y24:AB24"/>
    <mergeCell ref="B23:D23"/>
    <mergeCell ref="I23:K23"/>
    <mergeCell ref="L23:N23"/>
    <mergeCell ref="O23:P23"/>
    <mergeCell ref="Q23:U23"/>
    <mergeCell ref="F23:H23"/>
    <mergeCell ref="F24:H24"/>
    <mergeCell ref="Y21:AB21"/>
    <mergeCell ref="B22:D22"/>
    <mergeCell ref="I22:K22"/>
    <mergeCell ref="L22:N22"/>
    <mergeCell ref="O22:P22"/>
    <mergeCell ref="Q22:U22"/>
    <mergeCell ref="V22:X22"/>
    <mergeCell ref="Y22:AB22"/>
    <mergeCell ref="B21:D21"/>
    <mergeCell ref="I21:K21"/>
    <mergeCell ref="L21:N21"/>
    <mergeCell ref="O21:P21"/>
    <mergeCell ref="Q21:U21"/>
    <mergeCell ref="F21:H21"/>
    <mergeCell ref="F22:H22"/>
    <mergeCell ref="F25:H25"/>
    <mergeCell ref="Q1:AB1"/>
    <mergeCell ref="Q2:Z2"/>
    <mergeCell ref="Q3:X3"/>
    <mergeCell ref="Q4:AB4"/>
    <mergeCell ref="A5:AB5"/>
    <mergeCell ref="A6:AB6"/>
    <mergeCell ref="O19:P20"/>
    <mergeCell ref="Q19:U20"/>
    <mergeCell ref="V19:X20"/>
    <mergeCell ref="Y19:AB20"/>
    <mergeCell ref="I20:K20"/>
    <mergeCell ref="A7:AB7"/>
    <mergeCell ref="A8:AB8"/>
    <mergeCell ref="A9:AB9"/>
    <mergeCell ref="A10:AB10"/>
    <mergeCell ref="H11:O11"/>
    <mergeCell ref="A19:A20"/>
    <mergeCell ref="B19:D20"/>
    <mergeCell ref="E19:E20"/>
    <mergeCell ref="L19:N20"/>
    <mergeCell ref="F19:K19"/>
    <mergeCell ref="F20:H20"/>
    <mergeCell ref="V21:X21"/>
  </mergeCells>
  <pageMargins left="0.43307086614173229" right="0.23622047244094488" top="0.3543307086614173" bottom="0.55118110236220474" header="0.31496062992125984" footer="0.31496062992125984"/>
  <pageSetup paperSize="8" scale="29" orientation="portrait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2021-11-26T04:06:59Z</dcterms:modified>
</cp:coreProperties>
</file>